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195" windowHeight="9120" activeTab="1"/>
  </bookViews>
  <sheets>
    <sheet name="Instructions" sheetId="1" r:id="rId1"/>
    <sheet name="Piggy Sixes - One Player" sheetId="2" r:id="rId2"/>
    <sheet name="Piggy Sixes - Two Player" sheetId="3" r:id="rId3"/>
  </sheets>
  <definedNames/>
  <calcPr fullCalcOnLoad="1"/>
</workbook>
</file>

<file path=xl/sharedStrings.xml><?xml version="1.0" encoding="utf-8"?>
<sst xmlns="http://schemas.openxmlformats.org/spreadsheetml/2006/main" count="76" uniqueCount="61">
  <si>
    <t>a 6?</t>
  </si>
  <si>
    <t>go score</t>
  </si>
  <si>
    <t>Player 1</t>
  </si>
  <si>
    <t>Player 2</t>
  </si>
  <si>
    <t>Whose go?</t>
  </si>
  <si>
    <t>&lt;- 1 or 2</t>
  </si>
  <si>
    <t>Running</t>
  </si>
  <si>
    <t>Win?</t>
  </si>
  <si>
    <t>(name of player 1)</t>
  </si>
  <si>
    <t>(name of player 2)</t>
  </si>
  <si>
    <t>Piggy Sixes</t>
  </si>
  <si>
    <t xml:space="preserve">On your turn, you may roll the die as many times as you like, adding the scores as you go. </t>
  </si>
  <si>
    <t xml:space="preserve">However, if you roll a 6, you forfeit the current turn's accumulated score and your turn ends.  </t>
  </si>
  <si>
    <t xml:space="preserve">At any point you may choose to 'bank' your accumulated score, adding it to your overall total.  </t>
  </si>
  <si>
    <t xml:space="preserve">At a basic level, the game relies on an understanding of the likelihood of rolling a 6 (1/6).  </t>
  </si>
  <si>
    <t xml:space="preserve">Ignoring, for the purposes of this initial analysis of the game, the way tactics must change as
one or both players near 100, the decision to bank or roll comes down to a comparison of
expectations - what is the average expected gain/loss from a particular tactic over time?  
There are two alternative choices to make, and the first option, to bank, is the 'safe' one - if you
bank your accumulated points, you run no risk of losing any, but you gain no more either. 
Expected gain: 0
If you choose to roll, your expected gain depends on how high a score you have accumulated
 already that turn.  For a score of 0 (ie, the beginning of your turn), you have nothing to lose in the
event of throwing a 6, and the potential to gain between 1 and 5 points (on average, over time, 3
points).  Expected gain: 3.  
As your accumulated score increases, your expected gain decreases, since rolling a 6 equates to
a loss equal to your accumulated score.  Eg, if you have 7 points and roll a 6, you lose 7. 
However, you still have a 5/6 chance of gaining, on average, 3.  So the 5/6 chance of a +3
outweighs the 1/6 chance of a -7.  These balance each other when your accumulated score is 15,
since you have a 5/6 chance of gaining 3, but a 1/6 chance of losing 15.  So when you're
accumulated score is 15, Expected gain: 0
What this means in practice is that the best strategy for building up points is to roll until your
accumulated score is greater than 15, then bank.  If your accumulated score is exactly 15, there is
no preferred option.  </t>
  </si>
  <si>
    <t>Probability distribution:</t>
  </si>
  <si>
    <t>Accumulated</t>
  </si>
  <si>
    <t>score:</t>
  </si>
  <si>
    <t>Dice rolls:</t>
  </si>
  <si>
    <t>Average gain</t>
  </si>
  <si>
    <t>If you roll:</t>
  </si>
  <si>
    <t>If you don't:</t>
  </si>
  <si>
    <t>Guaranteed gain</t>
  </si>
  <si>
    <t>Roll or bank?</t>
  </si>
  <si>
    <t>Adam</t>
  </si>
  <si>
    <t>Brian</t>
  </si>
  <si>
    <t>To win:</t>
  </si>
  <si>
    <t xml:space="preserve">The object of the game is to reach a score of 50 (number customisable - enter into cell: X6) before your opponent.  </t>
  </si>
  <si>
    <t>Roll/bank</t>
  </si>
  <si>
    <t>(1=roll, 0=bank)</t>
  </si>
  <si>
    <r>
      <t>Your</t>
    </r>
    <r>
      <rPr>
        <sz val="10"/>
        <rFont val="Arial"/>
        <family val="0"/>
      </rPr>
      <t xml:space="preserve">
score this turn:</t>
    </r>
  </si>
  <si>
    <r>
      <t>My</t>
    </r>
    <r>
      <rPr>
        <sz val="10"/>
        <rFont val="Arial"/>
        <family val="0"/>
      </rPr>
      <t xml:space="preserve">
score this turn:</t>
    </r>
  </si>
  <si>
    <t>Double-dice Piggy Sixes:</t>
  </si>
  <si>
    <t xml:space="preserve">There is a variant using two dice, which may be added at some point in the future here.  </t>
  </si>
  <si>
    <t>The rules are that if either of the dice comes up with a 6 you lose the accumulated points of that turn,</t>
  </si>
  <si>
    <t xml:space="preserve">but that if both come up 6s you lose your entire score for the game so far.  </t>
  </si>
  <si>
    <t>The probabilities and strategy are slightly more complicated here, since your total game score also</t>
  </si>
  <si>
    <t>has an effect.  The chance of rolling not a 6 with both dice is: 5/6 * 5/6 = 25/36.  The chance of</t>
  </si>
  <si>
    <t xml:space="preserve">rolling a 6 with one or other of the dice is 10/36, and the chance of rolling 6 with both is 1/36.  </t>
  </si>
  <si>
    <t>The strategy, then, depends on the expected return which, in turn, depends on your total accumulated</t>
  </si>
  <si>
    <t xml:space="preserve">and single-turn accumulated scores.  </t>
  </si>
  <si>
    <t>Bigger failure: 1/36 * (x + A) (where A is your total accumulated - banked - score for the whole game)</t>
  </si>
  <si>
    <t>Therefore the decision is made by equating the relative 'gains':</t>
  </si>
  <si>
    <t>A</t>
  </si>
  <si>
    <t>x</t>
  </si>
  <si>
    <t>Earliest score at which you should choose to bank:</t>
  </si>
  <si>
    <t>As you can see, since the danger of losing everything increases in</t>
  </si>
  <si>
    <t>weight as your total score increases, the risk you take should decrease</t>
  </si>
  <si>
    <t>Expected return: Success: 25/36 * 6 = 150/36, failure: 10/36 * x (where x is your single-turn score so far)</t>
  </si>
  <si>
    <t>11/36 x + A/36 = 150/36 which means 11x + A = 150, and the accumulated single-turn score at which you</t>
  </si>
  <si>
    <t>choose to bank instead of rolling will be given by x = (150 - A)/11.  This is illustrated below:</t>
  </si>
  <si>
    <t xml:space="preserve">At the start, roll for 13 but bank at 14, reduce this by 1 when you reach 7, </t>
  </si>
  <si>
    <t xml:space="preserve">and again for every 10 you add to your banked score.  </t>
  </si>
  <si>
    <t xml:space="preserve">At 95 and above, bank at anything above 4.  </t>
  </si>
  <si>
    <t xml:space="preserve">This is a game of probability, to be played by two players.  There is also a One Player version, played against the computer. </t>
  </si>
  <si>
    <t>In order to find the optimal strategy (used by the computer opponent), we have to go into slightly more detail:</t>
  </si>
  <si>
    <t xml:space="preserve">The cell I27 determines the computer's tactics.  </t>
  </si>
  <si>
    <t>Currently set to recommend a roll if the</t>
  </si>
  <si>
    <t>accumulated score is 15 or less, unless banking immediately</t>
  </si>
  <si>
    <t>would win the game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</si>
</sst>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quot;£&quot;#,##0"/>
  </numFmts>
  <fonts count="50">
    <font>
      <sz val="10"/>
      <name val="Arial"/>
      <family val="0"/>
    </font>
    <font>
      <sz val="8"/>
      <name val="Arial"/>
      <family val="0"/>
    </font>
    <font>
      <sz val="10"/>
      <color indexed="9"/>
      <name val="Arial"/>
      <family val="2"/>
    </font>
    <font>
      <i/>
      <sz val="14"/>
      <color indexed="22"/>
      <name val="Arial"/>
      <family val="2"/>
    </font>
    <font>
      <sz val="10"/>
      <color indexed="22"/>
      <name val="Arial"/>
      <family val="0"/>
    </font>
    <font>
      <b/>
      <sz val="20"/>
      <name val="Arial"/>
      <family val="2"/>
    </font>
    <font>
      <b/>
      <sz val="10"/>
      <name val="Arial"/>
      <family val="2"/>
    </font>
    <font>
      <b/>
      <sz val="16"/>
      <name val="Arial"/>
      <family val="2"/>
    </font>
    <font>
      <b/>
      <sz val="30"/>
      <name val="Arial"/>
      <family val="2"/>
    </font>
    <font>
      <b/>
      <sz val="14"/>
      <color indexed="16"/>
      <name val="Arial"/>
      <family val="2"/>
    </font>
    <font>
      <b/>
      <sz val="14"/>
      <color indexed="58"/>
      <name val="Arial"/>
      <family val="2"/>
    </font>
    <font>
      <b/>
      <i/>
      <sz val="14"/>
      <name val="Arial"/>
      <family val="2"/>
    </font>
    <font>
      <i/>
      <sz val="14"/>
      <name val="Arial"/>
      <family val="2"/>
    </font>
    <font>
      <b/>
      <i/>
      <sz val="9"/>
      <name val="Arial"/>
      <family val="2"/>
    </font>
    <font>
      <i/>
      <sz val="16"/>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style="medium"/>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9">
    <xf numFmtId="0" fontId="0" fillId="0" borderId="0" xfId="0" applyAlignment="1">
      <alignment/>
    </xf>
    <xf numFmtId="0" fontId="3" fillId="33" borderId="0" xfId="0" applyFont="1" applyFill="1" applyAlignment="1" applyProtection="1">
      <alignment vertical="center"/>
      <protection/>
    </xf>
    <xf numFmtId="0" fontId="4" fillId="33" borderId="0" xfId="0" applyFont="1" applyFill="1" applyAlignment="1" applyProtection="1">
      <alignment/>
      <protection/>
    </xf>
    <xf numFmtId="0" fontId="0" fillId="33" borderId="0" xfId="0" applyFill="1" applyAlignment="1" applyProtection="1">
      <alignment/>
      <protection/>
    </xf>
    <xf numFmtId="0" fontId="0" fillId="34" borderId="0" xfId="0" applyFill="1" applyAlignment="1" applyProtection="1">
      <alignment/>
      <protection/>
    </xf>
    <xf numFmtId="0" fontId="0" fillId="33" borderId="0" xfId="0" applyNumberFormat="1" applyFill="1" applyAlignment="1" applyProtection="1">
      <alignment/>
      <protection/>
    </xf>
    <xf numFmtId="0" fontId="2" fillId="35" borderId="10" xfId="0" applyNumberFormat="1" applyFont="1" applyFill="1" applyBorder="1" applyAlignment="1" applyProtection="1">
      <alignment/>
      <protection/>
    </xf>
    <xf numFmtId="0" fontId="0" fillId="35" borderId="11" xfId="0" applyFill="1" applyBorder="1" applyAlignment="1" applyProtection="1">
      <alignment/>
      <protection/>
    </xf>
    <xf numFmtId="0" fontId="0" fillId="35" borderId="12" xfId="0" applyFill="1" applyBorder="1" applyAlignment="1" applyProtection="1">
      <alignment/>
      <protection/>
    </xf>
    <xf numFmtId="0" fontId="0" fillId="35" borderId="13" xfId="0" applyFill="1" applyBorder="1" applyAlignment="1" applyProtection="1">
      <alignment/>
      <protection/>
    </xf>
    <xf numFmtId="0" fontId="0" fillId="35" borderId="0" xfId="0" applyFill="1" applyBorder="1" applyAlignment="1" applyProtection="1">
      <alignment/>
      <protection/>
    </xf>
    <xf numFmtId="0" fontId="0" fillId="35" borderId="14" xfId="0" applyFill="1" applyBorder="1" applyAlignment="1" applyProtection="1">
      <alignment/>
      <protection/>
    </xf>
    <xf numFmtId="0" fontId="0" fillId="33" borderId="0" xfId="0" applyFill="1" applyAlignment="1" applyProtection="1">
      <alignment horizontal="center" vertical="center"/>
      <protection/>
    </xf>
    <xf numFmtId="0" fontId="12" fillId="33" borderId="0" xfId="0" applyFont="1" applyFill="1" applyAlignment="1" applyProtection="1">
      <alignment/>
      <protection/>
    </xf>
    <xf numFmtId="0" fontId="0" fillId="35" borderId="15" xfId="0" applyFill="1" applyBorder="1" applyAlignment="1" applyProtection="1">
      <alignment/>
      <protection/>
    </xf>
    <xf numFmtId="0" fontId="0" fillId="35" borderId="16" xfId="0" applyFill="1" applyBorder="1" applyAlignment="1" applyProtection="1">
      <alignment/>
      <protection/>
    </xf>
    <xf numFmtId="0" fontId="0" fillId="35" borderId="17" xfId="0" applyFill="1" applyBorder="1" applyAlignment="1" applyProtection="1">
      <alignment/>
      <protection/>
    </xf>
    <xf numFmtId="0" fontId="13" fillId="33" borderId="0" xfId="0" applyFont="1" applyFill="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8" xfId="0" applyFill="1" applyBorder="1" applyAlignment="1" applyProtection="1">
      <alignment/>
      <protection/>
    </xf>
    <xf numFmtId="0" fontId="0" fillId="33" borderId="19" xfId="0" applyFill="1" applyBorder="1" applyAlignment="1" applyProtection="1">
      <alignment/>
      <protection/>
    </xf>
    <xf numFmtId="0" fontId="0" fillId="33" borderId="20" xfId="0" applyFill="1" applyBorder="1" applyAlignment="1" applyProtection="1">
      <alignment/>
      <protection/>
    </xf>
    <xf numFmtId="0" fontId="0" fillId="33" borderId="21" xfId="0" applyFill="1" applyBorder="1" applyAlignment="1" applyProtection="1">
      <alignment/>
      <protection/>
    </xf>
    <xf numFmtId="0" fontId="0" fillId="33" borderId="0" xfId="0"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0" fillId="0" borderId="0" xfId="0" applyNumberFormat="1" applyAlignment="1">
      <alignment/>
    </xf>
    <xf numFmtId="0" fontId="6" fillId="0" borderId="0" xfId="0" applyFont="1" applyAlignment="1">
      <alignment/>
    </xf>
    <xf numFmtId="0" fontId="0" fillId="0" borderId="0" xfId="0" applyAlignment="1">
      <alignment horizontal="center"/>
    </xf>
    <xf numFmtId="0" fontId="6" fillId="0" borderId="0" xfId="0" applyNumberFormat="1" applyFont="1" applyAlignment="1">
      <alignment/>
    </xf>
    <xf numFmtId="12" fontId="0" fillId="0" borderId="0" xfId="0" applyNumberFormat="1" applyAlignment="1">
      <alignment/>
    </xf>
    <xf numFmtId="0" fontId="15" fillId="0" borderId="0" xfId="0" applyFont="1" applyAlignment="1">
      <alignment/>
    </xf>
    <xf numFmtId="0" fontId="3" fillId="33" borderId="0" xfId="0" applyFont="1" applyFill="1" applyAlignment="1" applyProtection="1">
      <alignment vertical="center"/>
      <protection locked="0"/>
    </xf>
    <xf numFmtId="2" fontId="0" fillId="0" borderId="0" xfId="0" applyNumberFormat="1" applyAlignment="1">
      <alignment/>
    </xf>
    <xf numFmtId="1" fontId="0" fillId="0" borderId="0" xfId="0" applyNumberFormat="1" applyAlignment="1">
      <alignment/>
    </xf>
    <xf numFmtId="0" fontId="0" fillId="0" borderId="0" xfId="0" applyAlignment="1">
      <alignment vertical="top" wrapText="1"/>
    </xf>
    <xf numFmtId="0" fontId="0" fillId="0" borderId="0" xfId="0" applyAlignment="1">
      <alignment wrapText="1"/>
    </xf>
    <xf numFmtId="165" fontId="7" fillId="36" borderId="13" xfId="0" applyNumberFormat="1" applyFont="1" applyFill="1" applyBorder="1" applyAlignment="1" applyProtection="1">
      <alignment horizontal="center"/>
      <protection/>
    </xf>
    <xf numFmtId="165" fontId="7" fillId="36" borderId="0" xfId="0" applyNumberFormat="1" applyFont="1" applyFill="1" applyBorder="1" applyAlignment="1" applyProtection="1">
      <alignment horizontal="center"/>
      <protection/>
    </xf>
    <xf numFmtId="165" fontId="7" fillId="36" borderId="14" xfId="0" applyNumberFormat="1" applyFont="1" applyFill="1" applyBorder="1" applyAlignment="1" applyProtection="1">
      <alignment horizontal="center"/>
      <protection/>
    </xf>
    <xf numFmtId="165" fontId="8" fillId="36" borderId="10" xfId="0" applyNumberFormat="1" applyFont="1" applyFill="1" applyBorder="1" applyAlignment="1" applyProtection="1">
      <alignment horizontal="center" vertical="center"/>
      <protection/>
    </xf>
    <xf numFmtId="165" fontId="8" fillId="36" borderId="11" xfId="0" applyNumberFormat="1" applyFont="1" applyFill="1" applyBorder="1" applyAlignment="1" applyProtection="1">
      <alignment horizontal="center" vertical="center"/>
      <protection/>
    </xf>
    <xf numFmtId="165" fontId="8" fillId="36" borderId="12" xfId="0" applyNumberFormat="1" applyFont="1" applyFill="1" applyBorder="1" applyAlignment="1" applyProtection="1">
      <alignment horizontal="center" vertical="center"/>
      <protection/>
    </xf>
    <xf numFmtId="165" fontId="7" fillId="37" borderId="15" xfId="0" applyNumberFormat="1" applyFont="1" applyFill="1" applyBorder="1" applyAlignment="1" applyProtection="1">
      <alignment horizontal="center"/>
      <protection/>
    </xf>
    <xf numFmtId="165" fontId="7" fillId="37" borderId="16" xfId="0" applyNumberFormat="1" applyFont="1" applyFill="1" applyBorder="1" applyAlignment="1" applyProtection="1">
      <alignment horizontal="center"/>
      <protection/>
    </xf>
    <xf numFmtId="165" fontId="7" fillId="37" borderId="17" xfId="0" applyNumberFormat="1" applyFont="1" applyFill="1" applyBorder="1" applyAlignment="1" applyProtection="1">
      <alignment horizontal="center"/>
      <protection/>
    </xf>
    <xf numFmtId="0" fontId="7" fillId="38" borderId="18" xfId="0" applyFont="1" applyFill="1" applyBorder="1" applyAlignment="1" applyProtection="1">
      <alignment horizontal="center" vertical="center" wrapText="1"/>
      <protection locked="0"/>
    </xf>
    <xf numFmtId="0" fontId="7" fillId="38" borderId="22" xfId="0" applyFont="1" applyFill="1" applyBorder="1" applyAlignment="1" applyProtection="1">
      <alignment horizontal="center" vertical="center" wrapText="1"/>
      <protection locked="0"/>
    </xf>
    <xf numFmtId="0" fontId="7" fillId="38" borderId="20" xfId="0" applyFont="1" applyFill="1" applyBorder="1" applyAlignment="1" applyProtection="1">
      <alignment horizontal="center" vertical="center" wrapText="1"/>
      <protection locked="0"/>
    </xf>
    <xf numFmtId="0" fontId="7" fillId="38" borderId="23" xfId="0" applyFont="1" applyFill="1" applyBorder="1" applyAlignment="1" applyProtection="1">
      <alignment horizontal="center" vertical="center" wrapText="1"/>
      <protection locked="0"/>
    </xf>
    <xf numFmtId="0" fontId="15" fillId="33" borderId="24" xfId="0" applyFont="1" applyFill="1" applyBorder="1" applyAlignment="1" applyProtection="1">
      <alignment horizontal="center" vertical="center" wrapText="1"/>
      <protection/>
    </xf>
    <xf numFmtId="0" fontId="15" fillId="33" borderId="16" xfId="0" applyFont="1" applyFill="1" applyBorder="1" applyAlignment="1" applyProtection="1">
      <alignment horizontal="center" vertical="center" wrapText="1"/>
      <protection/>
    </xf>
    <xf numFmtId="0" fontId="14" fillId="33" borderId="0"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6" fillId="36" borderId="15" xfId="0" applyFont="1" applyFill="1" applyBorder="1" applyAlignment="1" applyProtection="1">
      <alignment horizontal="center"/>
      <protection/>
    </xf>
    <xf numFmtId="0" fontId="6" fillId="36" borderId="16" xfId="0" applyFont="1" applyFill="1" applyBorder="1" applyAlignment="1" applyProtection="1">
      <alignment horizontal="center"/>
      <protection/>
    </xf>
    <xf numFmtId="0" fontId="6" fillId="36" borderId="17" xfId="0" applyFont="1" applyFill="1" applyBorder="1" applyAlignment="1" applyProtection="1">
      <alignment horizontal="center"/>
      <protection/>
    </xf>
    <xf numFmtId="0" fontId="6" fillId="36" borderId="10" xfId="0" applyFont="1" applyFill="1" applyBorder="1" applyAlignment="1" applyProtection="1">
      <alignment horizontal="center" vertical="center" wrapText="1"/>
      <protection/>
    </xf>
    <xf numFmtId="0" fontId="0" fillId="36" borderId="11" xfId="0" applyFill="1" applyBorder="1" applyAlignment="1" applyProtection="1">
      <alignment horizontal="center" vertical="center"/>
      <protection/>
    </xf>
    <xf numFmtId="0" fontId="0" fillId="36" borderId="12" xfId="0" applyFill="1" applyBorder="1" applyAlignment="1" applyProtection="1">
      <alignment horizontal="center" vertical="center"/>
      <protection/>
    </xf>
    <xf numFmtId="165" fontId="8" fillId="37" borderId="10" xfId="0" applyNumberFormat="1" applyFont="1" applyFill="1" applyBorder="1" applyAlignment="1" applyProtection="1">
      <alignment horizontal="center" vertical="center"/>
      <protection/>
    </xf>
    <xf numFmtId="165" fontId="8" fillId="37" borderId="11" xfId="0" applyNumberFormat="1" applyFont="1" applyFill="1" applyBorder="1" applyAlignment="1" applyProtection="1">
      <alignment horizontal="center" vertical="center"/>
      <protection/>
    </xf>
    <xf numFmtId="165" fontId="8" fillId="37" borderId="12" xfId="0" applyNumberFormat="1" applyFont="1" applyFill="1" applyBorder="1" applyAlignment="1" applyProtection="1">
      <alignment horizontal="center" vertical="center"/>
      <protection/>
    </xf>
    <xf numFmtId="0" fontId="6" fillId="37" borderId="15" xfId="0" applyFont="1" applyFill="1" applyBorder="1" applyAlignment="1" applyProtection="1">
      <alignment horizontal="center"/>
      <protection/>
    </xf>
    <xf numFmtId="0" fontId="6" fillId="37" borderId="16" xfId="0" applyFont="1" applyFill="1" applyBorder="1" applyAlignment="1" applyProtection="1">
      <alignment horizontal="center"/>
      <protection/>
    </xf>
    <xf numFmtId="0" fontId="6" fillId="37" borderId="17" xfId="0" applyFont="1" applyFill="1" applyBorder="1" applyAlignment="1" applyProtection="1">
      <alignment horizontal="center"/>
      <protection/>
    </xf>
    <xf numFmtId="0" fontId="6" fillId="37" borderId="10" xfId="0" applyFont="1" applyFill="1" applyBorder="1" applyAlignment="1" applyProtection="1">
      <alignment horizontal="center" vertical="center" wrapText="1"/>
      <protection/>
    </xf>
    <xf numFmtId="0" fontId="0" fillId="37" borderId="11" xfId="0" applyFill="1" applyBorder="1" applyAlignment="1" applyProtection="1">
      <alignment horizontal="center" vertical="center"/>
      <protection/>
    </xf>
    <xf numFmtId="0" fontId="0" fillId="37" borderId="0" xfId="0" applyFill="1" applyBorder="1" applyAlignment="1" applyProtection="1">
      <alignment horizontal="center" vertical="center"/>
      <protection/>
    </xf>
    <xf numFmtId="0" fontId="0" fillId="37" borderId="14" xfId="0" applyFill="1" applyBorder="1" applyAlignment="1" applyProtection="1">
      <alignment horizontal="center" vertical="center"/>
      <protection/>
    </xf>
    <xf numFmtId="0" fontId="0" fillId="37" borderId="10" xfId="0"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locked="0"/>
    </xf>
    <xf numFmtId="0" fontId="14" fillId="33" borderId="11" xfId="0" applyFont="1" applyFill="1" applyBorder="1" applyAlignment="1" applyProtection="1">
      <alignment horizontal="center" vertical="center"/>
      <protection locked="0"/>
    </xf>
    <xf numFmtId="0" fontId="13" fillId="33" borderId="0" xfId="0" applyFont="1" applyFill="1" applyAlignment="1" applyProtection="1">
      <alignment horizontal="center"/>
      <protection/>
    </xf>
    <xf numFmtId="0" fontId="0" fillId="36" borderId="10" xfId="0" applyFill="1" applyBorder="1" applyAlignment="1" applyProtection="1">
      <alignment horizontal="center" vertical="center" wrapText="1"/>
      <protection/>
    </xf>
    <xf numFmtId="0" fontId="15" fillId="33"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indexed="44"/>
        </patternFill>
      </fill>
    </dxf>
    <dxf>
      <fill>
        <patternFill>
          <bgColor indexed="43"/>
        </patternFill>
      </fill>
    </dxf>
    <dxf>
      <font>
        <color auto="1"/>
      </font>
      <fill>
        <patternFill>
          <bgColor indexed="8"/>
        </patternFill>
      </fill>
    </dxf>
    <dxf>
      <fill>
        <patternFill>
          <bgColor indexed="44"/>
        </patternFill>
      </fill>
    </dxf>
    <dxf>
      <fill>
        <patternFill>
          <bgColor indexed="43"/>
        </patternFill>
      </fill>
    </dxf>
    <dxf>
      <font>
        <color auto="1"/>
      </font>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16</xdr:col>
      <xdr:colOff>0</xdr:colOff>
      <xdr:row>14</xdr:row>
      <xdr:rowOff>0</xdr:rowOff>
    </xdr:to>
    <xdr:grpSp>
      <xdr:nvGrpSpPr>
        <xdr:cNvPr id="1" name="Group 17"/>
        <xdr:cNvGrpSpPr>
          <a:grpSpLocks/>
        </xdr:cNvGrpSpPr>
      </xdr:nvGrpSpPr>
      <xdr:grpSpPr>
        <a:xfrm>
          <a:off x="3609975" y="3590925"/>
          <a:ext cx="0" cy="0"/>
          <a:chOff x="5393027" y="2515399"/>
          <a:chExt cx="570158" cy="648776"/>
        </a:xfrm>
        <a:solidFill>
          <a:srgbClr val="FFFFFF"/>
        </a:solidFill>
      </xdr:grpSpPr>
      <xdr:sp>
        <xdr:nvSpPr>
          <xdr:cNvPr id="2" name="Isosceles Triangle 15"/>
          <xdr:cNvSpPr>
            <a:spLocks/>
          </xdr:cNvSpPr>
        </xdr:nvSpPr>
        <xdr:spPr>
          <a:xfrm rot="10800000">
            <a:off x="5393027" y="3590907"/>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sp>
        <xdr:nvSpPr>
          <xdr:cNvPr id="3" name="Isosceles Triangle 16"/>
          <xdr:cNvSpPr>
            <a:spLocks/>
          </xdr:cNvSpPr>
        </xdr:nvSpPr>
        <xdr:spPr>
          <a:xfrm rot="10800000" flipH="1">
            <a:off x="5393027" y="3590907"/>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14</xdr:row>
      <xdr:rowOff>0</xdr:rowOff>
    </xdr:from>
    <xdr:to>
      <xdr:col>3</xdr:col>
      <xdr:colOff>57150</xdr:colOff>
      <xdr:row>14</xdr:row>
      <xdr:rowOff>0</xdr:rowOff>
    </xdr:to>
    <xdr:grpSp>
      <xdr:nvGrpSpPr>
        <xdr:cNvPr id="4" name="Group 18"/>
        <xdr:cNvGrpSpPr>
          <a:grpSpLocks/>
        </xdr:cNvGrpSpPr>
      </xdr:nvGrpSpPr>
      <xdr:grpSpPr>
        <a:xfrm>
          <a:off x="0" y="3590925"/>
          <a:ext cx="676275" cy="0"/>
          <a:chOff x="5393027" y="2515399"/>
          <a:chExt cx="570158" cy="648776"/>
        </a:xfrm>
        <a:solidFill>
          <a:srgbClr val="FFFFFF"/>
        </a:solidFill>
      </xdr:grpSpPr>
      <xdr:sp>
        <xdr:nvSpPr>
          <xdr:cNvPr id="5" name="Isosceles Triangle 19"/>
          <xdr:cNvSpPr>
            <a:spLocks/>
          </xdr:cNvSpPr>
        </xdr:nvSpPr>
        <xdr:spPr>
          <a:xfrm rot="10800000">
            <a:off x="5393027" y="3590907"/>
            <a:ext cx="264981"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sp>
        <xdr:nvSpPr>
          <xdr:cNvPr id="6" name="Isosceles Triangle 20"/>
          <xdr:cNvSpPr>
            <a:spLocks/>
          </xdr:cNvSpPr>
        </xdr:nvSpPr>
        <xdr:spPr>
          <a:xfrm rot="10800000" flipH="1">
            <a:off x="5393027" y="3590907"/>
            <a:ext cx="305177"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76200</xdr:colOff>
      <xdr:row>14</xdr:row>
      <xdr:rowOff>9525</xdr:rowOff>
    </xdr:from>
    <xdr:to>
      <xdr:col>6</xdr:col>
      <xdr:colOff>38100</xdr:colOff>
      <xdr:row>14</xdr:row>
      <xdr:rowOff>9525</xdr:rowOff>
    </xdr:to>
    <xdr:sp>
      <xdr:nvSpPr>
        <xdr:cNvPr id="7" name="Isosceles Triangle 22"/>
        <xdr:cNvSpPr>
          <a:spLocks/>
        </xdr:cNvSpPr>
      </xdr:nvSpPr>
      <xdr:spPr>
        <a:xfrm rot="10800000">
          <a:off x="1266825" y="3600450"/>
          <a:ext cx="81915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0</xdr:rowOff>
    </xdr:from>
    <xdr:to>
      <xdr:col>4</xdr:col>
      <xdr:colOff>76200</xdr:colOff>
      <xdr:row>14</xdr:row>
      <xdr:rowOff>0</xdr:rowOff>
    </xdr:to>
    <xdr:sp>
      <xdr:nvSpPr>
        <xdr:cNvPr id="8" name="Isosceles Triangle 23"/>
        <xdr:cNvSpPr>
          <a:spLocks/>
        </xdr:cNvSpPr>
      </xdr:nvSpPr>
      <xdr:spPr>
        <a:xfrm rot="10800000" flipH="1">
          <a:off x="676275" y="3590925"/>
          <a:ext cx="59055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14</xdr:row>
      <xdr:rowOff>0</xdr:rowOff>
    </xdr:from>
    <xdr:to>
      <xdr:col>9</xdr:col>
      <xdr:colOff>9525</xdr:colOff>
      <xdr:row>14</xdr:row>
      <xdr:rowOff>0</xdr:rowOff>
    </xdr:to>
    <xdr:sp>
      <xdr:nvSpPr>
        <xdr:cNvPr id="9" name="Isosceles Triangle 24"/>
        <xdr:cNvSpPr>
          <a:spLocks/>
        </xdr:cNvSpPr>
      </xdr:nvSpPr>
      <xdr:spPr>
        <a:xfrm rot="10800000">
          <a:off x="2486025" y="3590925"/>
          <a:ext cx="714375"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14</xdr:row>
      <xdr:rowOff>9525</xdr:rowOff>
    </xdr:from>
    <xdr:to>
      <xdr:col>7</xdr:col>
      <xdr:colOff>152400</xdr:colOff>
      <xdr:row>14</xdr:row>
      <xdr:rowOff>9525</xdr:rowOff>
    </xdr:to>
    <xdr:sp>
      <xdr:nvSpPr>
        <xdr:cNvPr id="10" name="Isosceles Triangle 25"/>
        <xdr:cNvSpPr>
          <a:spLocks/>
        </xdr:cNvSpPr>
      </xdr:nvSpPr>
      <xdr:spPr>
        <a:xfrm rot="10800000" flipH="1">
          <a:off x="1743075" y="3600450"/>
          <a:ext cx="74295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14</xdr:row>
      <xdr:rowOff>0</xdr:rowOff>
    </xdr:from>
    <xdr:to>
      <xdr:col>15</xdr:col>
      <xdr:colOff>142875</xdr:colOff>
      <xdr:row>14</xdr:row>
      <xdr:rowOff>0</xdr:rowOff>
    </xdr:to>
    <xdr:sp>
      <xdr:nvSpPr>
        <xdr:cNvPr id="11" name="Isosceles Triangle 26"/>
        <xdr:cNvSpPr>
          <a:spLocks/>
        </xdr:cNvSpPr>
      </xdr:nvSpPr>
      <xdr:spPr>
        <a:xfrm rot="10800000">
          <a:off x="3495675" y="3590925"/>
          <a:ext cx="11430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9525</xdr:rowOff>
    </xdr:from>
    <xdr:to>
      <xdr:col>15</xdr:col>
      <xdr:colOff>28575</xdr:colOff>
      <xdr:row>14</xdr:row>
      <xdr:rowOff>9525</xdr:rowOff>
    </xdr:to>
    <xdr:sp>
      <xdr:nvSpPr>
        <xdr:cNvPr id="12" name="Isosceles Triangle 27"/>
        <xdr:cNvSpPr>
          <a:spLocks/>
        </xdr:cNvSpPr>
      </xdr:nvSpPr>
      <xdr:spPr>
        <a:xfrm rot="10800000" flipH="1">
          <a:off x="3190875" y="3600450"/>
          <a:ext cx="30480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14</xdr:row>
      <xdr:rowOff>0</xdr:rowOff>
    </xdr:from>
    <xdr:to>
      <xdr:col>15</xdr:col>
      <xdr:colOff>142875</xdr:colOff>
      <xdr:row>14</xdr:row>
      <xdr:rowOff>0</xdr:rowOff>
    </xdr:to>
    <xdr:sp>
      <xdr:nvSpPr>
        <xdr:cNvPr id="13" name="Isosceles Triangle 28"/>
        <xdr:cNvSpPr>
          <a:spLocks/>
        </xdr:cNvSpPr>
      </xdr:nvSpPr>
      <xdr:spPr>
        <a:xfrm rot="10800000">
          <a:off x="3609975" y="3590925"/>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9525</xdr:rowOff>
    </xdr:from>
    <xdr:to>
      <xdr:col>16</xdr:col>
      <xdr:colOff>0</xdr:colOff>
      <xdr:row>14</xdr:row>
      <xdr:rowOff>9525</xdr:rowOff>
    </xdr:to>
    <xdr:sp>
      <xdr:nvSpPr>
        <xdr:cNvPr id="14" name="Isosceles Triangle 29"/>
        <xdr:cNvSpPr>
          <a:spLocks/>
        </xdr:cNvSpPr>
      </xdr:nvSpPr>
      <xdr:spPr>
        <a:xfrm rot="10800000" flipH="1">
          <a:off x="3609975" y="3600450"/>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sp>
      <xdr:nvSpPr>
        <xdr:cNvPr id="15" name="Isosceles Triangle 30"/>
        <xdr:cNvSpPr>
          <a:spLocks/>
        </xdr:cNvSpPr>
      </xdr:nvSpPr>
      <xdr:spPr>
        <a:xfrm rot="10800000">
          <a:off x="3609975" y="3590925"/>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14</xdr:row>
      <xdr:rowOff>9525</xdr:rowOff>
    </xdr:from>
    <xdr:to>
      <xdr:col>15</xdr:col>
      <xdr:colOff>142875</xdr:colOff>
      <xdr:row>14</xdr:row>
      <xdr:rowOff>9525</xdr:rowOff>
    </xdr:to>
    <xdr:sp>
      <xdr:nvSpPr>
        <xdr:cNvPr id="16" name="Isosceles Triangle 31"/>
        <xdr:cNvSpPr>
          <a:spLocks/>
        </xdr:cNvSpPr>
      </xdr:nvSpPr>
      <xdr:spPr>
        <a:xfrm rot="10800000" flipH="1">
          <a:off x="3609975" y="3600450"/>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14</xdr:row>
      <xdr:rowOff>0</xdr:rowOff>
    </xdr:from>
    <xdr:to>
      <xdr:col>15</xdr:col>
      <xdr:colOff>142875</xdr:colOff>
      <xdr:row>14</xdr:row>
      <xdr:rowOff>0</xdr:rowOff>
    </xdr:to>
    <xdr:sp>
      <xdr:nvSpPr>
        <xdr:cNvPr id="17" name="Isosceles Triangle 32"/>
        <xdr:cNvSpPr>
          <a:spLocks/>
        </xdr:cNvSpPr>
      </xdr:nvSpPr>
      <xdr:spPr>
        <a:xfrm rot="10800000">
          <a:off x="3609975" y="3590925"/>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9525</xdr:rowOff>
    </xdr:from>
    <xdr:to>
      <xdr:col>16</xdr:col>
      <xdr:colOff>0</xdr:colOff>
      <xdr:row>14</xdr:row>
      <xdr:rowOff>9525</xdr:rowOff>
    </xdr:to>
    <xdr:sp>
      <xdr:nvSpPr>
        <xdr:cNvPr id="18" name="Isosceles Triangle 33"/>
        <xdr:cNvSpPr>
          <a:spLocks/>
        </xdr:cNvSpPr>
      </xdr:nvSpPr>
      <xdr:spPr>
        <a:xfrm rot="10800000" flipH="1">
          <a:off x="3609975" y="3600450"/>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sp>
      <xdr:nvSpPr>
        <xdr:cNvPr id="19" name="Isosceles Triangle 34"/>
        <xdr:cNvSpPr>
          <a:spLocks/>
        </xdr:cNvSpPr>
      </xdr:nvSpPr>
      <xdr:spPr>
        <a:xfrm rot="10800000">
          <a:off x="3609975" y="3590925"/>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9525</xdr:rowOff>
    </xdr:from>
    <xdr:to>
      <xdr:col>16</xdr:col>
      <xdr:colOff>0</xdr:colOff>
      <xdr:row>14</xdr:row>
      <xdr:rowOff>9525</xdr:rowOff>
    </xdr:to>
    <xdr:sp>
      <xdr:nvSpPr>
        <xdr:cNvPr id="20" name="Isosceles Triangle 35"/>
        <xdr:cNvSpPr>
          <a:spLocks/>
        </xdr:cNvSpPr>
      </xdr:nvSpPr>
      <xdr:spPr>
        <a:xfrm rot="10800000" flipH="1">
          <a:off x="3609975" y="3600450"/>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sp>
      <xdr:nvSpPr>
        <xdr:cNvPr id="21" name="Isosceles Triangle 36"/>
        <xdr:cNvSpPr>
          <a:spLocks/>
        </xdr:cNvSpPr>
      </xdr:nvSpPr>
      <xdr:spPr>
        <a:xfrm rot="10800000">
          <a:off x="3609975" y="3590925"/>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9525</xdr:rowOff>
    </xdr:from>
    <xdr:to>
      <xdr:col>16</xdr:col>
      <xdr:colOff>0</xdr:colOff>
      <xdr:row>14</xdr:row>
      <xdr:rowOff>9525</xdr:rowOff>
    </xdr:to>
    <xdr:sp>
      <xdr:nvSpPr>
        <xdr:cNvPr id="22" name="Isosceles Triangle 37"/>
        <xdr:cNvSpPr>
          <a:spLocks/>
        </xdr:cNvSpPr>
      </xdr:nvSpPr>
      <xdr:spPr>
        <a:xfrm rot="10800000" flipH="1">
          <a:off x="3609975" y="3600450"/>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sp>
      <xdr:nvSpPr>
        <xdr:cNvPr id="23" name="Isosceles Triangle 38"/>
        <xdr:cNvSpPr>
          <a:spLocks/>
        </xdr:cNvSpPr>
      </xdr:nvSpPr>
      <xdr:spPr>
        <a:xfrm rot="10800000">
          <a:off x="3609975" y="3590925"/>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9525</xdr:rowOff>
    </xdr:from>
    <xdr:to>
      <xdr:col>16</xdr:col>
      <xdr:colOff>0</xdr:colOff>
      <xdr:row>14</xdr:row>
      <xdr:rowOff>9525</xdr:rowOff>
    </xdr:to>
    <xdr:sp>
      <xdr:nvSpPr>
        <xdr:cNvPr id="24" name="Isosceles Triangle 39"/>
        <xdr:cNvSpPr>
          <a:spLocks/>
        </xdr:cNvSpPr>
      </xdr:nvSpPr>
      <xdr:spPr>
        <a:xfrm rot="10800000" flipH="1">
          <a:off x="3609975" y="3600450"/>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6</xdr:row>
      <xdr:rowOff>142875</xdr:rowOff>
    </xdr:from>
    <xdr:to>
      <xdr:col>8</xdr:col>
      <xdr:colOff>133350</xdr:colOff>
      <xdr:row>8</xdr:row>
      <xdr:rowOff>123825</xdr:rowOff>
    </xdr:to>
    <xdr:sp>
      <xdr:nvSpPr>
        <xdr:cNvPr id="25" name="AutoShape 25"/>
        <xdr:cNvSpPr>
          <a:spLocks/>
        </xdr:cNvSpPr>
      </xdr:nvSpPr>
      <xdr:spPr>
        <a:xfrm>
          <a:off x="2209800" y="771525"/>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10</xdr:row>
      <xdr:rowOff>152400</xdr:rowOff>
    </xdr:from>
    <xdr:to>
      <xdr:col>8</xdr:col>
      <xdr:colOff>123825</xdr:colOff>
      <xdr:row>12</xdr:row>
      <xdr:rowOff>133350</xdr:rowOff>
    </xdr:to>
    <xdr:sp>
      <xdr:nvSpPr>
        <xdr:cNvPr id="26" name="AutoShape 26"/>
        <xdr:cNvSpPr>
          <a:spLocks/>
        </xdr:cNvSpPr>
      </xdr:nvSpPr>
      <xdr:spPr>
        <a:xfrm>
          <a:off x="2200275" y="2476500"/>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10</xdr:row>
      <xdr:rowOff>142875</xdr:rowOff>
    </xdr:from>
    <xdr:to>
      <xdr:col>4</xdr:col>
      <xdr:colOff>142875</xdr:colOff>
      <xdr:row>12</xdr:row>
      <xdr:rowOff>123825</xdr:rowOff>
    </xdr:to>
    <xdr:sp>
      <xdr:nvSpPr>
        <xdr:cNvPr id="27" name="AutoShape 27"/>
        <xdr:cNvSpPr>
          <a:spLocks/>
        </xdr:cNvSpPr>
      </xdr:nvSpPr>
      <xdr:spPr>
        <a:xfrm>
          <a:off x="504825" y="2466975"/>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8</xdr:row>
      <xdr:rowOff>142875</xdr:rowOff>
    </xdr:from>
    <xdr:to>
      <xdr:col>6</xdr:col>
      <xdr:colOff>123825</xdr:colOff>
      <xdr:row>10</xdr:row>
      <xdr:rowOff>123825</xdr:rowOff>
    </xdr:to>
    <xdr:sp>
      <xdr:nvSpPr>
        <xdr:cNvPr id="28" name="AutoShape 28"/>
        <xdr:cNvSpPr>
          <a:spLocks/>
        </xdr:cNvSpPr>
      </xdr:nvSpPr>
      <xdr:spPr>
        <a:xfrm>
          <a:off x="1343025" y="1619250"/>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6</xdr:row>
      <xdr:rowOff>133350</xdr:rowOff>
    </xdr:from>
    <xdr:to>
      <xdr:col>4</xdr:col>
      <xdr:colOff>133350</xdr:colOff>
      <xdr:row>8</xdr:row>
      <xdr:rowOff>114300</xdr:rowOff>
    </xdr:to>
    <xdr:sp>
      <xdr:nvSpPr>
        <xdr:cNvPr id="29" name="AutoShape 29"/>
        <xdr:cNvSpPr>
          <a:spLocks/>
        </xdr:cNvSpPr>
      </xdr:nvSpPr>
      <xdr:spPr>
        <a:xfrm>
          <a:off x="495300" y="762000"/>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8</xdr:row>
      <xdr:rowOff>161925</xdr:rowOff>
    </xdr:from>
    <xdr:to>
      <xdr:col>8</xdr:col>
      <xdr:colOff>133350</xdr:colOff>
      <xdr:row>10</xdr:row>
      <xdr:rowOff>142875</xdr:rowOff>
    </xdr:to>
    <xdr:sp>
      <xdr:nvSpPr>
        <xdr:cNvPr id="30" name="AutoShape 30"/>
        <xdr:cNvSpPr>
          <a:spLocks/>
        </xdr:cNvSpPr>
      </xdr:nvSpPr>
      <xdr:spPr>
        <a:xfrm>
          <a:off x="2209800" y="1638300"/>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8</xdr:row>
      <xdr:rowOff>142875</xdr:rowOff>
    </xdr:from>
    <xdr:to>
      <xdr:col>4</xdr:col>
      <xdr:colOff>123825</xdr:colOff>
      <xdr:row>10</xdr:row>
      <xdr:rowOff>123825</xdr:rowOff>
    </xdr:to>
    <xdr:sp>
      <xdr:nvSpPr>
        <xdr:cNvPr id="31" name="AutoShape 31"/>
        <xdr:cNvSpPr>
          <a:spLocks/>
        </xdr:cNvSpPr>
      </xdr:nvSpPr>
      <xdr:spPr>
        <a:xfrm>
          <a:off x="485775" y="1619250"/>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16</xdr:col>
      <xdr:colOff>0</xdr:colOff>
      <xdr:row>14</xdr:row>
      <xdr:rowOff>0</xdr:rowOff>
    </xdr:to>
    <xdr:grpSp>
      <xdr:nvGrpSpPr>
        <xdr:cNvPr id="1" name="Group 17"/>
        <xdr:cNvGrpSpPr>
          <a:grpSpLocks/>
        </xdr:cNvGrpSpPr>
      </xdr:nvGrpSpPr>
      <xdr:grpSpPr>
        <a:xfrm>
          <a:off x="3609975" y="3590925"/>
          <a:ext cx="0" cy="0"/>
          <a:chOff x="5393027" y="2515399"/>
          <a:chExt cx="570158" cy="648776"/>
        </a:xfrm>
        <a:solidFill>
          <a:srgbClr val="FFFFFF"/>
        </a:solidFill>
      </xdr:grpSpPr>
      <xdr:sp>
        <xdr:nvSpPr>
          <xdr:cNvPr id="2" name="Isosceles Triangle 15"/>
          <xdr:cNvSpPr>
            <a:spLocks/>
          </xdr:cNvSpPr>
        </xdr:nvSpPr>
        <xdr:spPr>
          <a:xfrm rot="10800000">
            <a:off x="5393027" y="3590907"/>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sp>
        <xdr:nvSpPr>
          <xdr:cNvPr id="3" name="Isosceles Triangle 16"/>
          <xdr:cNvSpPr>
            <a:spLocks/>
          </xdr:cNvSpPr>
        </xdr:nvSpPr>
        <xdr:spPr>
          <a:xfrm rot="10800000" flipH="1">
            <a:off x="5393027" y="3590907"/>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14</xdr:row>
      <xdr:rowOff>0</xdr:rowOff>
    </xdr:from>
    <xdr:to>
      <xdr:col>3</xdr:col>
      <xdr:colOff>57150</xdr:colOff>
      <xdr:row>14</xdr:row>
      <xdr:rowOff>0</xdr:rowOff>
    </xdr:to>
    <xdr:grpSp>
      <xdr:nvGrpSpPr>
        <xdr:cNvPr id="4" name="Group 18"/>
        <xdr:cNvGrpSpPr>
          <a:grpSpLocks/>
        </xdr:cNvGrpSpPr>
      </xdr:nvGrpSpPr>
      <xdr:grpSpPr>
        <a:xfrm>
          <a:off x="0" y="3590925"/>
          <a:ext cx="676275" cy="0"/>
          <a:chOff x="5393027" y="2515399"/>
          <a:chExt cx="570158" cy="648776"/>
        </a:xfrm>
        <a:solidFill>
          <a:srgbClr val="FFFFFF"/>
        </a:solidFill>
      </xdr:grpSpPr>
      <xdr:sp>
        <xdr:nvSpPr>
          <xdr:cNvPr id="5" name="Isosceles Triangle 19"/>
          <xdr:cNvSpPr>
            <a:spLocks/>
          </xdr:cNvSpPr>
        </xdr:nvSpPr>
        <xdr:spPr>
          <a:xfrm rot="10800000">
            <a:off x="5393027" y="3590907"/>
            <a:ext cx="264981"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sp>
        <xdr:nvSpPr>
          <xdr:cNvPr id="6" name="Isosceles Triangle 20"/>
          <xdr:cNvSpPr>
            <a:spLocks/>
          </xdr:cNvSpPr>
        </xdr:nvSpPr>
        <xdr:spPr>
          <a:xfrm rot="10800000" flipH="1">
            <a:off x="5393027" y="3590907"/>
            <a:ext cx="305177"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76200</xdr:colOff>
      <xdr:row>14</xdr:row>
      <xdr:rowOff>9525</xdr:rowOff>
    </xdr:from>
    <xdr:to>
      <xdr:col>6</xdr:col>
      <xdr:colOff>38100</xdr:colOff>
      <xdr:row>14</xdr:row>
      <xdr:rowOff>9525</xdr:rowOff>
    </xdr:to>
    <xdr:sp>
      <xdr:nvSpPr>
        <xdr:cNvPr id="7" name="Isosceles Triangle 22"/>
        <xdr:cNvSpPr>
          <a:spLocks/>
        </xdr:cNvSpPr>
      </xdr:nvSpPr>
      <xdr:spPr>
        <a:xfrm rot="10800000">
          <a:off x="1266825" y="3600450"/>
          <a:ext cx="81915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0</xdr:rowOff>
    </xdr:from>
    <xdr:to>
      <xdr:col>4</xdr:col>
      <xdr:colOff>76200</xdr:colOff>
      <xdr:row>14</xdr:row>
      <xdr:rowOff>0</xdr:rowOff>
    </xdr:to>
    <xdr:sp>
      <xdr:nvSpPr>
        <xdr:cNvPr id="8" name="Isosceles Triangle 23"/>
        <xdr:cNvSpPr>
          <a:spLocks/>
        </xdr:cNvSpPr>
      </xdr:nvSpPr>
      <xdr:spPr>
        <a:xfrm rot="10800000" flipH="1">
          <a:off x="676275" y="3590925"/>
          <a:ext cx="59055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14</xdr:row>
      <xdr:rowOff>0</xdr:rowOff>
    </xdr:from>
    <xdr:to>
      <xdr:col>9</xdr:col>
      <xdr:colOff>9525</xdr:colOff>
      <xdr:row>14</xdr:row>
      <xdr:rowOff>0</xdr:rowOff>
    </xdr:to>
    <xdr:sp>
      <xdr:nvSpPr>
        <xdr:cNvPr id="9" name="Isosceles Triangle 24"/>
        <xdr:cNvSpPr>
          <a:spLocks/>
        </xdr:cNvSpPr>
      </xdr:nvSpPr>
      <xdr:spPr>
        <a:xfrm rot="10800000">
          <a:off x="2486025" y="3590925"/>
          <a:ext cx="714375"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14</xdr:row>
      <xdr:rowOff>9525</xdr:rowOff>
    </xdr:from>
    <xdr:to>
      <xdr:col>7</xdr:col>
      <xdr:colOff>152400</xdr:colOff>
      <xdr:row>14</xdr:row>
      <xdr:rowOff>9525</xdr:rowOff>
    </xdr:to>
    <xdr:sp>
      <xdr:nvSpPr>
        <xdr:cNvPr id="10" name="Isosceles Triangle 25"/>
        <xdr:cNvSpPr>
          <a:spLocks/>
        </xdr:cNvSpPr>
      </xdr:nvSpPr>
      <xdr:spPr>
        <a:xfrm rot="10800000" flipH="1">
          <a:off x="1743075" y="3600450"/>
          <a:ext cx="74295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14</xdr:row>
      <xdr:rowOff>0</xdr:rowOff>
    </xdr:from>
    <xdr:to>
      <xdr:col>15</xdr:col>
      <xdr:colOff>142875</xdr:colOff>
      <xdr:row>14</xdr:row>
      <xdr:rowOff>0</xdr:rowOff>
    </xdr:to>
    <xdr:sp>
      <xdr:nvSpPr>
        <xdr:cNvPr id="11" name="Isosceles Triangle 26"/>
        <xdr:cNvSpPr>
          <a:spLocks/>
        </xdr:cNvSpPr>
      </xdr:nvSpPr>
      <xdr:spPr>
        <a:xfrm rot="10800000">
          <a:off x="3495675" y="3590925"/>
          <a:ext cx="11430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9525</xdr:rowOff>
    </xdr:from>
    <xdr:to>
      <xdr:col>15</xdr:col>
      <xdr:colOff>28575</xdr:colOff>
      <xdr:row>14</xdr:row>
      <xdr:rowOff>9525</xdr:rowOff>
    </xdr:to>
    <xdr:sp>
      <xdr:nvSpPr>
        <xdr:cNvPr id="12" name="Isosceles Triangle 27"/>
        <xdr:cNvSpPr>
          <a:spLocks/>
        </xdr:cNvSpPr>
      </xdr:nvSpPr>
      <xdr:spPr>
        <a:xfrm rot="10800000" flipH="1">
          <a:off x="3190875" y="3600450"/>
          <a:ext cx="30480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14</xdr:row>
      <xdr:rowOff>0</xdr:rowOff>
    </xdr:from>
    <xdr:to>
      <xdr:col>15</xdr:col>
      <xdr:colOff>142875</xdr:colOff>
      <xdr:row>14</xdr:row>
      <xdr:rowOff>0</xdr:rowOff>
    </xdr:to>
    <xdr:sp>
      <xdr:nvSpPr>
        <xdr:cNvPr id="13" name="Isosceles Triangle 28"/>
        <xdr:cNvSpPr>
          <a:spLocks/>
        </xdr:cNvSpPr>
      </xdr:nvSpPr>
      <xdr:spPr>
        <a:xfrm rot="10800000">
          <a:off x="3609975" y="3590925"/>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9525</xdr:rowOff>
    </xdr:from>
    <xdr:to>
      <xdr:col>16</xdr:col>
      <xdr:colOff>0</xdr:colOff>
      <xdr:row>14</xdr:row>
      <xdr:rowOff>9525</xdr:rowOff>
    </xdr:to>
    <xdr:sp>
      <xdr:nvSpPr>
        <xdr:cNvPr id="14" name="Isosceles Triangle 29"/>
        <xdr:cNvSpPr>
          <a:spLocks/>
        </xdr:cNvSpPr>
      </xdr:nvSpPr>
      <xdr:spPr>
        <a:xfrm rot="10800000" flipH="1">
          <a:off x="3609975" y="3600450"/>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sp>
      <xdr:nvSpPr>
        <xdr:cNvPr id="15" name="Isosceles Triangle 30"/>
        <xdr:cNvSpPr>
          <a:spLocks/>
        </xdr:cNvSpPr>
      </xdr:nvSpPr>
      <xdr:spPr>
        <a:xfrm rot="10800000">
          <a:off x="3609975" y="3590925"/>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14</xdr:row>
      <xdr:rowOff>9525</xdr:rowOff>
    </xdr:from>
    <xdr:to>
      <xdr:col>15</xdr:col>
      <xdr:colOff>142875</xdr:colOff>
      <xdr:row>14</xdr:row>
      <xdr:rowOff>9525</xdr:rowOff>
    </xdr:to>
    <xdr:sp>
      <xdr:nvSpPr>
        <xdr:cNvPr id="16" name="Isosceles Triangle 31"/>
        <xdr:cNvSpPr>
          <a:spLocks/>
        </xdr:cNvSpPr>
      </xdr:nvSpPr>
      <xdr:spPr>
        <a:xfrm rot="10800000" flipH="1">
          <a:off x="3609975" y="3600450"/>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14</xdr:row>
      <xdr:rowOff>0</xdr:rowOff>
    </xdr:from>
    <xdr:to>
      <xdr:col>15</xdr:col>
      <xdr:colOff>142875</xdr:colOff>
      <xdr:row>14</xdr:row>
      <xdr:rowOff>0</xdr:rowOff>
    </xdr:to>
    <xdr:sp>
      <xdr:nvSpPr>
        <xdr:cNvPr id="17" name="Isosceles Triangle 32"/>
        <xdr:cNvSpPr>
          <a:spLocks/>
        </xdr:cNvSpPr>
      </xdr:nvSpPr>
      <xdr:spPr>
        <a:xfrm rot="10800000">
          <a:off x="3609975" y="3590925"/>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9525</xdr:rowOff>
    </xdr:from>
    <xdr:to>
      <xdr:col>16</xdr:col>
      <xdr:colOff>0</xdr:colOff>
      <xdr:row>14</xdr:row>
      <xdr:rowOff>9525</xdr:rowOff>
    </xdr:to>
    <xdr:sp>
      <xdr:nvSpPr>
        <xdr:cNvPr id="18" name="Isosceles Triangle 33"/>
        <xdr:cNvSpPr>
          <a:spLocks/>
        </xdr:cNvSpPr>
      </xdr:nvSpPr>
      <xdr:spPr>
        <a:xfrm rot="10800000" flipH="1">
          <a:off x="3609975" y="3600450"/>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sp>
      <xdr:nvSpPr>
        <xdr:cNvPr id="19" name="Isosceles Triangle 34"/>
        <xdr:cNvSpPr>
          <a:spLocks/>
        </xdr:cNvSpPr>
      </xdr:nvSpPr>
      <xdr:spPr>
        <a:xfrm rot="10800000">
          <a:off x="3609975" y="3590925"/>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9525</xdr:rowOff>
    </xdr:from>
    <xdr:to>
      <xdr:col>16</xdr:col>
      <xdr:colOff>0</xdr:colOff>
      <xdr:row>14</xdr:row>
      <xdr:rowOff>9525</xdr:rowOff>
    </xdr:to>
    <xdr:sp>
      <xdr:nvSpPr>
        <xdr:cNvPr id="20" name="Isosceles Triangle 35"/>
        <xdr:cNvSpPr>
          <a:spLocks/>
        </xdr:cNvSpPr>
      </xdr:nvSpPr>
      <xdr:spPr>
        <a:xfrm rot="10800000" flipH="1">
          <a:off x="3609975" y="3600450"/>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sp>
      <xdr:nvSpPr>
        <xdr:cNvPr id="21" name="Isosceles Triangle 36"/>
        <xdr:cNvSpPr>
          <a:spLocks/>
        </xdr:cNvSpPr>
      </xdr:nvSpPr>
      <xdr:spPr>
        <a:xfrm rot="10800000">
          <a:off x="3609975" y="3590925"/>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9525</xdr:rowOff>
    </xdr:from>
    <xdr:to>
      <xdr:col>16</xdr:col>
      <xdr:colOff>0</xdr:colOff>
      <xdr:row>14</xdr:row>
      <xdr:rowOff>9525</xdr:rowOff>
    </xdr:to>
    <xdr:sp>
      <xdr:nvSpPr>
        <xdr:cNvPr id="22" name="Isosceles Triangle 37"/>
        <xdr:cNvSpPr>
          <a:spLocks/>
        </xdr:cNvSpPr>
      </xdr:nvSpPr>
      <xdr:spPr>
        <a:xfrm rot="10800000" flipH="1">
          <a:off x="3609975" y="3600450"/>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0</xdr:rowOff>
    </xdr:from>
    <xdr:to>
      <xdr:col>16</xdr:col>
      <xdr:colOff>0</xdr:colOff>
      <xdr:row>14</xdr:row>
      <xdr:rowOff>0</xdr:rowOff>
    </xdr:to>
    <xdr:sp>
      <xdr:nvSpPr>
        <xdr:cNvPr id="23" name="Isosceles Triangle 38"/>
        <xdr:cNvSpPr>
          <a:spLocks/>
        </xdr:cNvSpPr>
      </xdr:nvSpPr>
      <xdr:spPr>
        <a:xfrm rot="10800000">
          <a:off x="3609975" y="3590925"/>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14</xdr:row>
      <xdr:rowOff>9525</xdr:rowOff>
    </xdr:from>
    <xdr:to>
      <xdr:col>16</xdr:col>
      <xdr:colOff>0</xdr:colOff>
      <xdr:row>14</xdr:row>
      <xdr:rowOff>9525</xdr:rowOff>
    </xdr:to>
    <xdr:sp>
      <xdr:nvSpPr>
        <xdr:cNvPr id="24" name="Isosceles Triangle 39"/>
        <xdr:cNvSpPr>
          <a:spLocks/>
        </xdr:cNvSpPr>
      </xdr:nvSpPr>
      <xdr:spPr>
        <a:xfrm rot="10800000" flipH="1">
          <a:off x="3609975" y="3600450"/>
          <a:ext cx="0" cy="0"/>
        </a:xfrm>
        <a:prstGeom prst="triangle">
          <a:avLst>
            <a:gd name="adj" fmla="val -50000"/>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6</xdr:row>
      <xdr:rowOff>142875</xdr:rowOff>
    </xdr:from>
    <xdr:to>
      <xdr:col>8</xdr:col>
      <xdr:colOff>133350</xdr:colOff>
      <xdr:row>8</xdr:row>
      <xdr:rowOff>123825</xdr:rowOff>
    </xdr:to>
    <xdr:sp>
      <xdr:nvSpPr>
        <xdr:cNvPr id="25" name="AutoShape 89"/>
        <xdr:cNvSpPr>
          <a:spLocks/>
        </xdr:cNvSpPr>
      </xdr:nvSpPr>
      <xdr:spPr>
        <a:xfrm>
          <a:off x="2209800" y="771525"/>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10</xdr:row>
      <xdr:rowOff>152400</xdr:rowOff>
    </xdr:from>
    <xdr:to>
      <xdr:col>8</xdr:col>
      <xdr:colOff>123825</xdr:colOff>
      <xdr:row>12</xdr:row>
      <xdr:rowOff>133350</xdr:rowOff>
    </xdr:to>
    <xdr:sp>
      <xdr:nvSpPr>
        <xdr:cNvPr id="26" name="AutoShape 90"/>
        <xdr:cNvSpPr>
          <a:spLocks/>
        </xdr:cNvSpPr>
      </xdr:nvSpPr>
      <xdr:spPr>
        <a:xfrm>
          <a:off x="2200275" y="2476500"/>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10</xdr:row>
      <xdr:rowOff>142875</xdr:rowOff>
    </xdr:from>
    <xdr:to>
      <xdr:col>4</xdr:col>
      <xdr:colOff>142875</xdr:colOff>
      <xdr:row>12</xdr:row>
      <xdr:rowOff>123825</xdr:rowOff>
    </xdr:to>
    <xdr:sp>
      <xdr:nvSpPr>
        <xdr:cNvPr id="27" name="AutoShape 91"/>
        <xdr:cNvSpPr>
          <a:spLocks/>
        </xdr:cNvSpPr>
      </xdr:nvSpPr>
      <xdr:spPr>
        <a:xfrm>
          <a:off x="504825" y="2466975"/>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8</xdr:row>
      <xdr:rowOff>142875</xdr:rowOff>
    </xdr:from>
    <xdr:to>
      <xdr:col>6</xdr:col>
      <xdr:colOff>123825</xdr:colOff>
      <xdr:row>10</xdr:row>
      <xdr:rowOff>123825</xdr:rowOff>
    </xdr:to>
    <xdr:sp>
      <xdr:nvSpPr>
        <xdr:cNvPr id="28" name="AutoShape 92"/>
        <xdr:cNvSpPr>
          <a:spLocks/>
        </xdr:cNvSpPr>
      </xdr:nvSpPr>
      <xdr:spPr>
        <a:xfrm>
          <a:off x="1343025" y="1619250"/>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6</xdr:row>
      <xdr:rowOff>133350</xdr:rowOff>
    </xdr:from>
    <xdr:to>
      <xdr:col>4</xdr:col>
      <xdr:colOff>133350</xdr:colOff>
      <xdr:row>8</xdr:row>
      <xdr:rowOff>114300</xdr:rowOff>
    </xdr:to>
    <xdr:sp>
      <xdr:nvSpPr>
        <xdr:cNvPr id="29" name="AutoShape 93"/>
        <xdr:cNvSpPr>
          <a:spLocks/>
        </xdr:cNvSpPr>
      </xdr:nvSpPr>
      <xdr:spPr>
        <a:xfrm>
          <a:off x="495300" y="762000"/>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8</xdr:row>
      <xdr:rowOff>161925</xdr:rowOff>
    </xdr:from>
    <xdr:to>
      <xdr:col>8</xdr:col>
      <xdr:colOff>133350</xdr:colOff>
      <xdr:row>10</xdr:row>
      <xdr:rowOff>142875</xdr:rowOff>
    </xdr:to>
    <xdr:sp>
      <xdr:nvSpPr>
        <xdr:cNvPr id="30" name="AutoShape 94"/>
        <xdr:cNvSpPr>
          <a:spLocks/>
        </xdr:cNvSpPr>
      </xdr:nvSpPr>
      <xdr:spPr>
        <a:xfrm>
          <a:off x="2209800" y="1638300"/>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8</xdr:row>
      <xdr:rowOff>142875</xdr:rowOff>
    </xdr:from>
    <xdr:to>
      <xdr:col>4</xdr:col>
      <xdr:colOff>123825</xdr:colOff>
      <xdr:row>10</xdr:row>
      <xdr:rowOff>123825</xdr:rowOff>
    </xdr:to>
    <xdr:sp>
      <xdr:nvSpPr>
        <xdr:cNvPr id="31" name="AutoShape 95"/>
        <xdr:cNvSpPr>
          <a:spLocks/>
        </xdr:cNvSpPr>
      </xdr:nvSpPr>
      <xdr:spPr>
        <a:xfrm>
          <a:off x="485775" y="1619250"/>
          <a:ext cx="828675" cy="828675"/>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4215" y="10800"/>
                <a:pt x="4215" y="14437"/>
                <a:pt x="7163" y="17385"/>
              </a:cubicBezTo>
              <a:cubicBezTo>
                <a:pt x="10800" y="17385"/>
                <a:pt x="14437" y="17385"/>
                <a:pt x="17385" y="14437"/>
              </a:cubicBezTo>
              <a:cubicBezTo>
                <a:pt x="17385" y="10800"/>
                <a:pt x="17385" y="7163"/>
                <a:pt x="14437" y="4215"/>
              </a:cubicBezTo>
              <a:cubicBezTo>
                <a:pt x="10800" y="4215"/>
                <a:pt x="7163" y="4215"/>
                <a:pt x="4215" y="7163"/>
              </a:cubicBez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B3:R144"/>
  <sheetViews>
    <sheetView zoomScalePageLayoutView="0" workbookViewId="0" topLeftCell="A1">
      <selection activeCell="A1" sqref="A1"/>
    </sheetView>
  </sheetViews>
  <sheetFormatPr defaultColWidth="9.140625" defaultRowHeight="12.75"/>
  <cols>
    <col min="2" max="3" width="11.7109375" style="0" customWidth="1"/>
    <col min="4" max="9" width="9.57421875" style="0" customWidth="1"/>
    <col min="10" max="10" width="11.57421875" style="0" bestFit="1" customWidth="1"/>
    <col min="11" max="11" width="14.7109375" style="0" bestFit="1" customWidth="1"/>
    <col min="12" max="12" width="10.140625" style="0" bestFit="1" customWidth="1"/>
    <col min="13" max="13" width="11.140625" style="0" bestFit="1" customWidth="1"/>
    <col min="14" max="14" width="5.57421875" style="0" bestFit="1" customWidth="1"/>
    <col min="15" max="15" width="4.00390625" style="0" customWidth="1"/>
    <col min="16" max="59" width="4.28125" style="0" customWidth="1"/>
  </cols>
  <sheetData>
    <row r="3" spans="2:13" ht="12.75">
      <c r="B3" s="32" t="s">
        <v>10</v>
      </c>
      <c r="M3" s="32" t="s">
        <v>33</v>
      </c>
    </row>
    <row r="5" spans="2:13" ht="12.75">
      <c r="B5" t="s">
        <v>55</v>
      </c>
      <c r="M5" t="s">
        <v>34</v>
      </c>
    </row>
    <row r="6" ht="12.75">
      <c r="M6" t="s">
        <v>35</v>
      </c>
    </row>
    <row r="7" spans="2:13" ht="12.75">
      <c r="B7" t="s">
        <v>28</v>
      </c>
      <c r="M7" t="s">
        <v>36</v>
      </c>
    </row>
    <row r="8" ht="12.75">
      <c r="B8" t="s">
        <v>11</v>
      </c>
    </row>
    <row r="9" spans="2:13" ht="12.75">
      <c r="B9" t="s">
        <v>13</v>
      </c>
      <c r="M9" t="s">
        <v>37</v>
      </c>
    </row>
    <row r="10" spans="2:13" ht="12.75">
      <c r="B10" t="s">
        <v>12</v>
      </c>
      <c r="M10" t="s">
        <v>38</v>
      </c>
    </row>
    <row r="11" ht="12.75">
      <c r="M11" t="s">
        <v>39</v>
      </c>
    </row>
    <row r="12" ht="12.75">
      <c r="B12" t="s">
        <v>14</v>
      </c>
    </row>
    <row r="13" spans="2:13" ht="12.75">
      <c r="B13" t="s">
        <v>56</v>
      </c>
      <c r="M13" t="s">
        <v>40</v>
      </c>
    </row>
    <row r="14" spans="3:13" ht="12.75">
      <c r="C14" s="40" t="s">
        <v>15</v>
      </c>
      <c r="D14" s="40"/>
      <c r="E14" s="40"/>
      <c r="F14" s="40"/>
      <c r="G14" s="40"/>
      <c r="H14" s="40"/>
      <c r="I14" s="40"/>
      <c r="J14" s="40"/>
      <c r="K14" s="41"/>
      <c r="M14" t="s">
        <v>41</v>
      </c>
    </row>
    <row r="15" spans="3:11" ht="12.75">
      <c r="C15" s="40"/>
      <c r="D15" s="40"/>
      <c r="E15" s="40"/>
      <c r="F15" s="40"/>
      <c r="G15" s="40"/>
      <c r="H15" s="40"/>
      <c r="I15" s="40"/>
      <c r="J15" s="40"/>
      <c r="K15" s="41"/>
    </row>
    <row r="16" spans="3:13" ht="12.75">
      <c r="C16" s="40"/>
      <c r="D16" s="40"/>
      <c r="E16" s="40"/>
      <c r="F16" s="40"/>
      <c r="G16" s="40"/>
      <c r="H16" s="40"/>
      <c r="I16" s="40"/>
      <c r="J16" s="40"/>
      <c r="K16" s="41"/>
      <c r="M16" t="s">
        <v>49</v>
      </c>
    </row>
    <row r="17" spans="3:13" ht="12.75">
      <c r="C17" s="40"/>
      <c r="D17" s="40"/>
      <c r="E17" s="40"/>
      <c r="F17" s="40"/>
      <c r="G17" s="40"/>
      <c r="H17" s="40"/>
      <c r="I17" s="40"/>
      <c r="J17" s="40"/>
      <c r="K17" s="41"/>
      <c r="M17" t="s">
        <v>42</v>
      </c>
    </row>
    <row r="18" spans="3:11" ht="12.75">
      <c r="C18" s="40"/>
      <c r="D18" s="40"/>
      <c r="E18" s="40"/>
      <c r="F18" s="40"/>
      <c r="G18" s="40"/>
      <c r="H18" s="40"/>
      <c r="I18" s="40"/>
      <c r="J18" s="40"/>
      <c r="K18" s="41"/>
    </row>
    <row r="19" spans="3:13" ht="12.75">
      <c r="C19" s="40"/>
      <c r="D19" s="40"/>
      <c r="E19" s="40"/>
      <c r="F19" s="40"/>
      <c r="G19" s="40"/>
      <c r="H19" s="40"/>
      <c r="I19" s="40"/>
      <c r="J19" s="40"/>
      <c r="K19" s="41"/>
      <c r="M19" t="s">
        <v>43</v>
      </c>
    </row>
    <row r="20" spans="3:13" ht="12.75">
      <c r="C20" s="40"/>
      <c r="D20" s="40"/>
      <c r="E20" s="40"/>
      <c r="F20" s="40"/>
      <c r="G20" s="40"/>
      <c r="H20" s="40"/>
      <c r="I20" s="40"/>
      <c r="J20" s="40"/>
      <c r="K20" s="41"/>
      <c r="M20" t="s">
        <v>50</v>
      </c>
    </row>
    <row r="21" spans="3:13" ht="12.75">
      <c r="C21" s="40"/>
      <c r="D21" s="40"/>
      <c r="E21" s="40"/>
      <c r="F21" s="40"/>
      <c r="G21" s="40"/>
      <c r="H21" s="40"/>
      <c r="I21" s="40"/>
      <c r="J21" s="40"/>
      <c r="K21" s="41"/>
      <c r="M21" t="s">
        <v>51</v>
      </c>
    </row>
    <row r="22" spans="3:11" ht="12.75">
      <c r="C22" s="40"/>
      <c r="D22" s="40"/>
      <c r="E22" s="40"/>
      <c r="F22" s="40"/>
      <c r="G22" s="40"/>
      <c r="H22" s="40"/>
      <c r="I22" s="40"/>
      <c r="J22" s="40"/>
      <c r="K22" s="41"/>
    </row>
    <row r="23" spans="3:15" ht="12.75">
      <c r="C23" s="40"/>
      <c r="D23" s="40"/>
      <c r="E23" s="40"/>
      <c r="F23" s="40"/>
      <c r="G23" s="40"/>
      <c r="H23" s="40"/>
      <c r="I23" s="40"/>
      <c r="J23" s="40"/>
      <c r="K23" s="41"/>
      <c r="M23" s="32" t="s">
        <v>44</v>
      </c>
      <c r="N23" s="32" t="s">
        <v>45</v>
      </c>
      <c r="O23" s="32" t="s">
        <v>46</v>
      </c>
    </row>
    <row r="24" spans="3:15" ht="12.75">
      <c r="C24" s="40"/>
      <c r="D24" s="40"/>
      <c r="E24" s="40"/>
      <c r="F24" s="40"/>
      <c r="G24" s="40"/>
      <c r="H24" s="40"/>
      <c r="I24" s="40"/>
      <c r="J24" s="40"/>
      <c r="K24" s="41"/>
      <c r="M24">
        <v>0</v>
      </c>
      <c r="N24" s="38">
        <f>(150-M24)/11</f>
        <v>13.636363636363637</v>
      </c>
      <c r="O24" s="39">
        <f>ROUNDUP(N24,0)</f>
        <v>14</v>
      </c>
    </row>
    <row r="25" spans="3:15" ht="12.75">
      <c r="C25" s="40"/>
      <c r="D25" s="40"/>
      <c r="E25" s="40"/>
      <c r="F25" s="40"/>
      <c r="G25" s="40"/>
      <c r="H25" s="40"/>
      <c r="I25" s="40"/>
      <c r="J25" s="40"/>
      <c r="K25" s="41"/>
      <c r="M25">
        <v>1</v>
      </c>
      <c r="N25" s="38">
        <f aca="true" t="shared" si="0" ref="N25:N88">(150-M25)/11</f>
        <v>13.545454545454545</v>
      </c>
      <c r="O25" s="39">
        <f aca="true" t="shared" si="1" ref="O25:O88">ROUNDUP(N25,0)</f>
        <v>14</v>
      </c>
    </row>
    <row r="26" spans="3:18" ht="12.75">
      <c r="C26" s="41"/>
      <c r="D26" s="41"/>
      <c r="E26" s="41"/>
      <c r="F26" s="41"/>
      <c r="G26" s="41"/>
      <c r="H26" s="41"/>
      <c r="I26" s="41"/>
      <c r="J26" s="41"/>
      <c r="K26" s="41"/>
      <c r="M26">
        <v>2</v>
      </c>
      <c r="N26" s="38">
        <f t="shared" si="0"/>
        <v>13.454545454545455</v>
      </c>
      <c r="O26" s="39">
        <f t="shared" si="1"/>
        <v>14</v>
      </c>
      <c r="R26" t="s">
        <v>47</v>
      </c>
    </row>
    <row r="27" spans="3:18" ht="12.75">
      <c r="C27" s="41"/>
      <c r="D27" s="41"/>
      <c r="E27" s="41"/>
      <c r="F27" s="41"/>
      <c r="G27" s="41"/>
      <c r="H27" s="41"/>
      <c r="I27" s="41"/>
      <c r="J27" s="41"/>
      <c r="K27" s="41"/>
      <c r="M27">
        <v>3</v>
      </c>
      <c r="N27" s="38">
        <f t="shared" si="0"/>
        <v>13.363636363636363</v>
      </c>
      <c r="O27" s="39">
        <f t="shared" si="1"/>
        <v>14</v>
      </c>
      <c r="R27" t="s">
        <v>48</v>
      </c>
    </row>
    <row r="28" spans="3:18" ht="12.75">
      <c r="C28" s="41"/>
      <c r="D28" s="41"/>
      <c r="E28" s="41"/>
      <c r="F28" s="41"/>
      <c r="G28" s="41"/>
      <c r="H28" s="41"/>
      <c r="I28" s="41"/>
      <c r="J28" s="41"/>
      <c r="K28" s="41"/>
      <c r="M28">
        <v>4</v>
      </c>
      <c r="N28" s="38">
        <f t="shared" si="0"/>
        <v>13.272727272727273</v>
      </c>
      <c r="O28" s="39">
        <f t="shared" si="1"/>
        <v>14</v>
      </c>
      <c r="R28" t="s">
        <v>52</v>
      </c>
    </row>
    <row r="29" spans="3:18" ht="12.75">
      <c r="C29" s="41"/>
      <c r="D29" s="41"/>
      <c r="E29" s="41"/>
      <c r="F29" s="41"/>
      <c r="G29" s="41"/>
      <c r="H29" s="41"/>
      <c r="I29" s="41"/>
      <c r="J29" s="41"/>
      <c r="K29" s="41"/>
      <c r="M29">
        <v>5</v>
      </c>
      <c r="N29" s="38">
        <f t="shared" si="0"/>
        <v>13.181818181818182</v>
      </c>
      <c r="O29" s="39">
        <f t="shared" si="1"/>
        <v>14</v>
      </c>
      <c r="R29" t="s">
        <v>53</v>
      </c>
    </row>
    <row r="30" spans="3:18" ht="12.75">
      <c r="C30" s="41"/>
      <c r="D30" s="41"/>
      <c r="E30" s="41"/>
      <c r="F30" s="41"/>
      <c r="G30" s="41"/>
      <c r="H30" s="41"/>
      <c r="I30" s="41"/>
      <c r="J30" s="41"/>
      <c r="K30" s="41"/>
      <c r="M30">
        <v>6</v>
      </c>
      <c r="N30" s="38">
        <f t="shared" si="0"/>
        <v>13.090909090909092</v>
      </c>
      <c r="O30" s="39">
        <f t="shared" si="1"/>
        <v>14</v>
      </c>
      <c r="R30" t="s">
        <v>54</v>
      </c>
    </row>
    <row r="31" spans="3:15" ht="12.75">
      <c r="C31" s="41"/>
      <c r="D31" s="41"/>
      <c r="E31" s="41"/>
      <c r="F31" s="41"/>
      <c r="G31" s="41"/>
      <c r="H31" s="41"/>
      <c r="I31" s="41"/>
      <c r="J31" s="41"/>
      <c r="K31" s="41"/>
      <c r="M31">
        <v>7</v>
      </c>
      <c r="N31" s="38">
        <f t="shared" si="0"/>
        <v>13</v>
      </c>
      <c r="O31" s="39">
        <f t="shared" si="1"/>
        <v>13</v>
      </c>
    </row>
    <row r="32" spans="3:15" ht="12.75">
      <c r="C32" s="41"/>
      <c r="D32" s="41"/>
      <c r="E32" s="41"/>
      <c r="F32" s="41"/>
      <c r="G32" s="41"/>
      <c r="H32" s="41"/>
      <c r="I32" s="41"/>
      <c r="J32" s="41"/>
      <c r="K32" s="41"/>
      <c r="M32">
        <v>8</v>
      </c>
      <c r="N32" s="38">
        <f t="shared" si="0"/>
        <v>12.909090909090908</v>
      </c>
      <c r="O32" s="39">
        <f t="shared" si="1"/>
        <v>13</v>
      </c>
    </row>
    <row r="33" spans="3:15" ht="12.75">
      <c r="C33" s="41"/>
      <c r="D33" s="41"/>
      <c r="E33" s="41"/>
      <c r="F33" s="41"/>
      <c r="G33" s="41"/>
      <c r="H33" s="41"/>
      <c r="I33" s="41"/>
      <c r="J33" s="41"/>
      <c r="K33" s="41"/>
      <c r="M33">
        <v>9</v>
      </c>
      <c r="N33" s="38">
        <f t="shared" si="0"/>
        <v>12.818181818181818</v>
      </c>
      <c r="O33" s="39">
        <f t="shared" si="1"/>
        <v>13</v>
      </c>
    </row>
    <row r="34" spans="3:15" ht="12.75">
      <c r="C34" s="41"/>
      <c r="D34" s="41"/>
      <c r="E34" s="41"/>
      <c r="F34" s="41"/>
      <c r="G34" s="41"/>
      <c r="H34" s="41"/>
      <c r="I34" s="41"/>
      <c r="J34" s="41"/>
      <c r="K34" s="41"/>
      <c r="M34">
        <v>10</v>
      </c>
      <c r="N34" s="38">
        <f t="shared" si="0"/>
        <v>12.727272727272727</v>
      </c>
      <c r="O34" s="39">
        <f t="shared" si="1"/>
        <v>13</v>
      </c>
    </row>
    <row r="35" spans="3:15" ht="12.75">
      <c r="C35" s="41"/>
      <c r="D35" s="41"/>
      <c r="E35" s="41"/>
      <c r="F35" s="41"/>
      <c r="G35" s="41"/>
      <c r="H35" s="41"/>
      <c r="I35" s="41"/>
      <c r="J35" s="41"/>
      <c r="K35" s="41"/>
      <c r="M35">
        <v>11</v>
      </c>
      <c r="N35" s="38">
        <f t="shared" si="0"/>
        <v>12.636363636363637</v>
      </c>
      <c r="O35" s="39">
        <f t="shared" si="1"/>
        <v>13</v>
      </c>
    </row>
    <row r="36" spans="3:15" ht="12.75">
      <c r="C36" s="41"/>
      <c r="D36" s="41"/>
      <c r="E36" s="41"/>
      <c r="F36" s="41"/>
      <c r="G36" s="41"/>
      <c r="H36" s="41"/>
      <c r="I36" s="41"/>
      <c r="J36" s="41"/>
      <c r="K36" s="41"/>
      <c r="M36">
        <v>12</v>
      </c>
      <c r="N36" s="38">
        <f t="shared" si="0"/>
        <v>12.545454545454545</v>
      </c>
      <c r="O36" s="39">
        <f t="shared" si="1"/>
        <v>13</v>
      </c>
    </row>
    <row r="37" spans="3:15" ht="12.75">
      <c r="C37" s="31"/>
      <c r="M37">
        <v>13</v>
      </c>
      <c r="N37" s="38">
        <f t="shared" si="0"/>
        <v>12.454545454545455</v>
      </c>
      <c r="O37" s="39">
        <f t="shared" si="1"/>
        <v>13</v>
      </c>
    </row>
    <row r="38" spans="13:15" ht="12.75">
      <c r="M38">
        <v>14</v>
      </c>
      <c r="N38" s="38">
        <f t="shared" si="0"/>
        <v>12.363636363636363</v>
      </c>
      <c r="O38" s="39">
        <f t="shared" si="1"/>
        <v>13</v>
      </c>
    </row>
    <row r="39" spans="13:15" ht="12.75">
      <c r="M39">
        <v>15</v>
      </c>
      <c r="N39" s="38">
        <f t="shared" si="0"/>
        <v>12.272727272727273</v>
      </c>
      <c r="O39" s="39">
        <f t="shared" si="1"/>
        <v>13</v>
      </c>
    </row>
    <row r="40" spans="3:15" ht="12.75">
      <c r="C40" s="31"/>
      <c r="M40">
        <v>16</v>
      </c>
      <c r="N40" s="38">
        <f t="shared" si="0"/>
        <v>12.181818181818182</v>
      </c>
      <c r="O40" s="39">
        <f t="shared" si="1"/>
        <v>13</v>
      </c>
    </row>
    <row r="41" spans="3:15" ht="12.75">
      <c r="C41" s="34" t="s">
        <v>16</v>
      </c>
      <c r="M41">
        <v>17</v>
      </c>
      <c r="N41" s="38">
        <f t="shared" si="0"/>
        <v>12.090909090909092</v>
      </c>
      <c r="O41" s="39">
        <f t="shared" si="1"/>
        <v>13</v>
      </c>
    </row>
    <row r="42" spans="3:15" ht="12.75">
      <c r="C42" s="33" t="s">
        <v>17</v>
      </c>
      <c r="D42" s="33" t="s">
        <v>19</v>
      </c>
      <c r="E42" s="33"/>
      <c r="F42" s="33"/>
      <c r="J42" s="36" t="s">
        <v>21</v>
      </c>
      <c r="K42" s="36" t="s">
        <v>22</v>
      </c>
      <c r="L42" s="36" t="s">
        <v>24</v>
      </c>
      <c r="M42">
        <v>18</v>
      </c>
      <c r="N42" s="38">
        <f t="shared" si="0"/>
        <v>12</v>
      </c>
      <c r="O42" s="39">
        <f t="shared" si="1"/>
        <v>12</v>
      </c>
    </row>
    <row r="43" spans="3:15" ht="12.75">
      <c r="C43" s="33" t="s">
        <v>18</v>
      </c>
      <c r="D43" s="33">
        <v>6</v>
      </c>
      <c r="E43" s="33">
        <v>5</v>
      </c>
      <c r="F43" s="33">
        <v>4</v>
      </c>
      <c r="G43" s="33">
        <v>3</v>
      </c>
      <c r="H43" s="33">
        <v>2</v>
      </c>
      <c r="I43" s="33">
        <v>1</v>
      </c>
      <c r="J43" t="s">
        <v>20</v>
      </c>
      <c r="K43" t="s">
        <v>23</v>
      </c>
      <c r="M43">
        <v>19</v>
      </c>
      <c r="N43" s="38">
        <f t="shared" si="0"/>
        <v>11.909090909090908</v>
      </c>
      <c r="O43" s="39">
        <f t="shared" si="1"/>
        <v>12</v>
      </c>
    </row>
    <row r="44" spans="3:15" ht="12.75">
      <c r="C44">
        <v>0</v>
      </c>
      <c r="D44">
        <f>0-C44</f>
        <v>0</v>
      </c>
      <c r="E44">
        <v>5</v>
      </c>
      <c r="F44">
        <f>F$43</f>
        <v>4</v>
      </c>
      <c r="G44">
        <f aca="true" t="shared" si="2" ref="G44:I59">G$43</f>
        <v>3</v>
      </c>
      <c r="H44">
        <f t="shared" si="2"/>
        <v>2</v>
      </c>
      <c r="I44">
        <f t="shared" si="2"/>
        <v>1</v>
      </c>
      <c r="J44" s="35">
        <f>AVERAGE(D44:I44)</f>
        <v>2.5</v>
      </c>
      <c r="K44">
        <v>0</v>
      </c>
      <c r="L44" s="35" t="str">
        <f>IF(J44-K44&gt;0,"Roll",IF(J44&lt;K44,"Bank","Either"))</f>
        <v>Roll</v>
      </c>
      <c r="M44">
        <v>20</v>
      </c>
      <c r="N44" s="38">
        <f t="shared" si="0"/>
        <v>11.818181818181818</v>
      </c>
      <c r="O44" s="39">
        <f t="shared" si="1"/>
        <v>12</v>
      </c>
    </row>
    <row r="45" spans="3:15" ht="12.75">
      <c r="C45">
        <v>1</v>
      </c>
      <c r="D45">
        <f aca="true" t="shared" si="3" ref="D45:D108">0-C45</f>
        <v>-1</v>
      </c>
      <c r="E45">
        <v>5</v>
      </c>
      <c r="F45">
        <f aca="true" t="shared" si="4" ref="F45:I76">F$43</f>
        <v>4</v>
      </c>
      <c r="G45">
        <f t="shared" si="2"/>
        <v>3</v>
      </c>
      <c r="H45">
        <f t="shared" si="2"/>
        <v>2</v>
      </c>
      <c r="I45">
        <f t="shared" si="2"/>
        <v>1</v>
      </c>
      <c r="J45" s="35">
        <f aca="true" t="shared" si="5" ref="J45:J108">AVERAGE(D45:I45)</f>
        <v>2.3333333333333335</v>
      </c>
      <c r="K45">
        <v>0</v>
      </c>
      <c r="L45" s="35" t="str">
        <f aca="true" t="shared" si="6" ref="L45:L108">IF(J45-K45&gt;0,"Roll",IF(J45&lt;K45,"Bank","Either"))</f>
        <v>Roll</v>
      </c>
      <c r="M45">
        <v>21</v>
      </c>
      <c r="N45" s="38">
        <f t="shared" si="0"/>
        <v>11.727272727272727</v>
      </c>
      <c r="O45" s="39">
        <f t="shared" si="1"/>
        <v>12</v>
      </c>
    </row>
    <row r="46" spans="3:15" ht="12.75">
      <c r="C46">
        <v>2</v>
      </c>
      <c r="D46">
        <f t="shared" si="3"/>
        <v>-2</v>
      </c>
      <c r="E46">
        <v>5</v>
      </c>
      <c r="F46">
        <f t="shared" si="4"/>
        <v>4</v>
      </c>
      <c r="G46">
        <f t="shared" si="2"/>
        <v>3</v>
      </c>
      <c r="H46">
        <f t="shared" si="2"/>
        <v>2</v>
      </c>
      <c r="I46">
        <f t="shared" si="2"/>
        <v>1</v>
      </c>
      <c r="J46" s="35">
        <f t="shared" si="5"/>
        <v>2.1666666666666665</v>
      </c>
      <c r="K46">
        <v>0</v>
      </c>
      <c r="L46" s="35" t="str">
        <f t="shared" si="6"/>
        <v>Roll</v>
      </c>
      <c r="M46">
        <v>22</v>
      </c>
      <c r="N46" s="38">
        <f t="shared" si="0"/>
        <v>11.636363636363637</v>
      </c>
      <c r="O46" s="39">
        <f t="shared" si="1"/>
        <v>12</v>
      </c>
    </row>
    <row r="47" spans="3:15" ht="12.75">
      <c r="C47">
        <v>3</v>
      </c>
      <c r="D47">
        <f t="shared" si="3"/>
        <v>-3</v>
      </c>
      <c r="E47">
        <v>5</v>
      </c>
      <c r="F47">
        <f t="shared" si="4"/>
        <v>4</v>
      </c>
      <c r="G47">
        <f t="shared" si="2"/>
        <v>3</v>
      </c>
      <c r="H47">
        <f t="shared" si="2"/>
        <v>2</v>
      </c>
      <c r="I47">
        <f t="shared" si="2"/>
        <v>1</v>
      </c>
      <c r="J47" s="35">
        <f t="shared" si="5"/>
        <v>2</v>
      </c>
      <c r="K47">
        <v>0</v>
      </c>
      <c r="L47" s="35" t="str">
        <f t="shared" si="6"/>
        <v>Roll</v>
      </c>
      <c r="M47">
        <v>23</v>
      </c>
      <c r="N47" s="38">
        <f t="shared" si="0"/>
        <v>11.545454545454545</v>
      </c>
      <c r="O47" s="39">
        <f t="shared" si="1"/>
        <v>12</v>
      </c>
    </row>
    <row r="48" spans="3:15" ht="12.75">
      <c r="C48">
        <v>4</v>
      </c>
      <c r="D48">
        <f t="shared" si="3"/>
        <v>-4</v>
      </c>
      <c r="E48">
        <v>5</v>
      </c>
      <c r="F48">
        <f t="shared" si="4"/>
        <v>4</v>
      </c>
      <c r="G48">
        <f t="shared" si="2"/>
        <v>3</v>
      </c>
      <c r="H48">
        <f t="shared" si="2"/>
        <v>2</v>
      </c>
      <c r="I48">
        <f t="shared" si="2"/>
        <v>1</v>
      </c>
      <c r="J48" s="35">
        <f t="shared" si="5"/>
        <v>1.8333333333333333</v>
      </c>
      <c r="K48">
        <v>0</v>
      </c>
      <c r="L48" s="35" t="str">
        <f t="shared" si="6"/>
        <v>Roll</v>
      </c>
      <c r="M48">
        <v>24</v>
      </c>
      <c r="N48" s="38">
        <f t="shared" si="0"/>
        <v>11.454545454545455</v>
      </c>
      <c r="O48" s="39">
        <f t="shared" si="1"/>
        <v>12</v>
      </c>
    </row>
    <row r="49" spans="3:15" ht="12.75">
      <c r="C49">
        <v>5</v>
      </c>
      <c r="D49">
        <f t="shared" si="3"/>
        <v>-5</v>
      </c>
      <c r="E49">
        <v>5</v>
      </c>
      <c r="F49">
        <f t="shared" si="4"/>
        <v>4</v>
      </c>
      <c r="G49">
        <f t="shared" si="2"/>
        <v>3</v>
      </c>
      <c r="H49">
        <f t="shared" si="2"/>
        <v>2</v>
      </c>
      <c r="I49">
        <f t="shared" si="2"/>
        <v>1</v>
      </c>
      <c r="J49" s="35">
        <f t="shared" si="5"/>
        <v>1.6666666666666667</v>
      </c>
      <c r="K49">
        <v>0</v>
      </c>
      <c r="L49" s="35" t="str">
        <f t="shared" si="6"/>
        <v>Roll</v>
      </c>
      <c r="M49">
        <v>25</v>
      </c>
      <c r="N49" s="38">
        <f t="shared" si="0"/>
        <v>11.363636363636363</v>
      </c>
      <c r="O49" s="39">
        <f t="shared" si="1"/>
        <v>12</v>
      </c>
    </row>
    <row r="50" spans="3:15" ht="12.75">
      <c r="C50">
        <v>6</v>
      </c>
      <c r="D50">
        <f t="shared" si="3"/>
        <v>-6</v>
      </c>
      <c r="E50">
        <v>5</v>
      </c>
      <c r="F50">
        <f t="shared" si="4"/>
        <v>4</v>
      </c>
      <c r="G50">
        <f t="shared" si="2"/>
        <v>3</v>
      </c>
      <c r="H50">
        <f t="shared" si="2"/>
        <v>2</v>
      </c>
      <c r="I50">
        <f t="shared" si="2"/>
        <v>1</v>
      </c>
      <c r="J50" s="35">
        <f t="shared" si="5"/>
        <v>1.5</v>
      </c>
      <c r="K50">
        <v>0</v>
      </c>
      <c r="L50" s="35" t="str">
        <f t="shared" si="6"/>
        <v>Roll</v>
      </c>
      <c r="M50">
        <v>26</v>
      </c>
      <c r="N50" s="38">
        <f t="shared" si="0"/>
        <v>11.272727272727273</v>
      </c>
      <c r="O50" s="39">
        <f t="shared" si="1"/>
        <v>12</v>
      </c>
    </row>
    <row r="51" spans="3:15" ht="12.75">
      <c r="C51">
        <v>7</v>
      </c>
      <c r="D51">
        <f t="shared" si="3"/>
        <v>-7</v>
      </c>
      <c r="E51">
        <v>5</v>
      </c>
      <c r="F51">
        <f t="shared" si="4"/>
        <v>4</v>
      </c>
      <c r="G51">
        <f t="shared" si="2"/>
        <v>3</v>
      </c>
      <c r="H51">
        <f t="shared" si="2"/>
        <v>2</v>
      </c>
      <c r="I51">
        <f t="shared" si="2"/>
        <v>1</v>
      </c>
      <c r="J51" s="35">
        <f t="shared" si="5"/>
        <v>1.3333333333333333</v>
      </c>
      <c r="K51">
        <v>0</v>
      </c>
      <c r="L51" s="35" t="str">
        <f t="shared" si="6"/>
        <v>Roll</v>
      </c>
      <c r="M51">
        <v>27</v>
      </c>
      <c r="N51" s="38">
        <f t="shared" si="0"/>
        <v>11.181818181818182</v>
      </c>
      <c r="O51" s="39">
        <f t="shared" si="1"/>
        <v>12</v>
      </c>
    </row>
    <row r="52" spans="3:15" ht="12.75">
      <c r="C52">
        <v>8</v>
      </c>
      <c r="D52">
        <f t="shared" si="3"/>
        <v>-8</v>
      </c>
      <c r="E52">
        <v>5</v>
      </c>
      <c r="F52">
        <f t="shared" si="4"/>
        <v>4</v>
      </c>
      <c r="G52">
        <f t="shared" si="2"/>
        <v>3</v>
      </c>
      <c r="H52">
        <f t="shared" si="2"/>
        <v>2</v>
      </c>
      <c r="I52">
        <f t="shared" si="2"/>
        <v>1</v>
      </c>
      <c r="J52" s="35">
        <f t="shared" si="5"/>
        <v>1.1666666666666667</v>
      </c>
      <c r="K52">
        <v>0</v>
      </c>
      <c r="L52" s="35" t="str">
        <f t="shared" si="6"/>
        <v>Roll</v>
      </c>
      <c r="M52">
        <v>28</v>
      </c>
      <c r="N52" s="38">
        <f t="shared" si="0"/>
        <v>11.090909090909092</v>
      </c>
      <c r="O52" s="39">
        <f t="shared" si="1"/>
        <v>12</v>
      </c>
    </row>
    <row r="53" spans="3:15" ht="12.75">
      <c r="C53">
        <v>9</v>
      </c>
      <c r="D53">
        <f t="shared" si="3"/>
        <v>-9</v>
      </c>
      <c r="E53">
        <v>5</v>
      </c>
      <c r="F53">
        <f t="shared" si="4"/>
        <v>4</v>
      </c>
      <c r="G53">
        <f t="shared" si="2"/>
        <v>3</v>
      </c>
      <c r="H53">
        <f t="shared" si="2"/>
        <v>2</v>
      </c>
      <c r="I53">
        <f t="shared" si="2"/>
        <v>1</v>
      </c>
      <c r="J53" s="35">
        <f t="shared" si="5"/>
        <v>1</v>
      </c>
      <c r="K53">
        <v>0</v>
      </c>
      <c r="L53" s="35" t="str">
        <f t="shared" si="6"/>
        <v>Roll</v>
      </c>
      <c r="M53">
        <v>29</v>
      </c>
      <c r="N53" s="38">
        <f t="shared" si="0"/>
        <v>11</v>
      </c>
      <c r="O53" s="39">
        <f t="shared" si="1"/>
        <v>11</v>
      </c>
    </row>
    <row r="54" spans="3:15" ht="12.75">
      <c r="C54">
        <v>10</v>
      </c>
      <c r="D54">
        <f t="shared" si="3"/>
        <v>-10</v>
      </c>
      <c r="E54">
        <v>5</v>
      </c>
      <c r="F54">
        <f t="shared" si="4"/>
        <v>4</v>
      </c>
      <c r="G54">
        <f t="shared" si="2"/>
        <v>3</v>
      </c>
      <c r="H54">
        <f t="shared" si="2"/>
        <v>2</v>
      </c>
      <c r="I54">
        <f t="shared" si="2"/>
        <v>1</v>
      </c>
      <c r="J54" s="35">
        <f t="shared" si="5"/>
        <v>0.8333333333333334</v>
      </c>
      <c r="K54">
        <v>0</v>
      </c>
      <c r="L54" s="35" t="str">
        <f t="shared" si="6"/>
        <v>Roll</v>
      </c>
      <c r="M54">
        <v>30</v>
      </c>
      <c r="N54" s="38">
        <f t="shared" si="0"/>
        <v>10.909090909090908</v>
      </c>
      <c r="O54" s="39">
        <f t="shared" si="1"/>
        <v>11</v>
      </c>
    </row>
    <row r="55" spans="3:15" ht="12.75">
      <c r="C55">
        <v>11</v>
      </c>
      <c r="D55">
        <f t="shared" si="3"/>
        <v>-11</v>
      </c>
      <c r="E55">
        <v>5</v>
      </c>
      <c r="F55">
        <f t="shared" si="4"/>
        <v>4</v>
      </c>
      <c r="G55">
        <f t="shared" si="2"/>
        <v>3</v>
      </c>
      <c r="H55">
        <f t="shared" si="2"/>
        <v>2</v>
      </c>
      <c r="I55">
        <f t="shared" si="2"/>
        <v>1</v>
      </c>
      <c r="J55" s="35">
        <f t="shared" si="5"/>
        <v>0.6666666666666666</v>
      </c>
      <c r="K55">
        <v>0</v>
      </c>
      <c r="L55" s="35" t="str">
        <f t="shared" si="6"/>
        <v>Roll</v>
      </c>
      <c r="M55">
        <v>31</v>
      </c>
      <c r="N55" s="38">
        <f t="shared" si="0"/>
        <v>10.818181818181818</v>
      </c>
      <c r="O55" s="39">
        <f t="shared" si="1"/>
        <v>11</v>
      </c>
    </row>
    <row r="56" spans="3:15" ht="12.75">
      <c r="C56">
        <v>12</v>
      </c>
      <c r="D56">
        <f t="shared" si="3"/>
        <v>-12</v>
      </c>
      <c r="E56">
        <v>5</v>
      </c>
      <c r="F56">
        <f t="shared" si="4"/>
        <v>4</v>
      </c>
      <c r="G56">
        <f t="shared" si="2"/>
        <v>3</v>
      </c>
      <c r="H56">
        <f t="shared" si="2"/>
        <v>2</v>
      </c>
      <c r="I56">
        <f t="shared" si="2"/>
        <v>1</v>
      </c>
      <c r="J56" s="35">
        <f t="shared" si="5"/>
        <v>0.5</v>
      </c>
      <c r="K56">
        <v>0</v>
      </c>
      <c r="L56" s="35" t="str">
        <f t="shared" si="6"/>
        <v>Roll</v>
      </c>
      <c r="M56">
        <v>32</v>
      </c>
      <c r="N56" s="38">
        <f t="shared" si="0"/>
        <v>10.727272727272727</v>
      </c>
      <c r="O56" s="39">
        <f t="shared" si="1"/>
        <v>11</v>
      </c>
    </row>
    <row r="57" spans="3:15" ht="12.75">
      <c r="C57">
        <v>13</v>
      </c>
      <c r="D57">
        <f t="shared" si="3"/>
        <v>-13</v>
      </c>
      <c r="E57">
        <v>5</v>
      </c>
      <c r="F57">
        <f t="shared" si="4"/>
        <v>4</v>
      </c>
      <c r="G57">
        <f t="shared" si="2"/>
        <v>3</v>
      </c>
      <c r="H57">
        <f t="shared" si="2"/>
        <v>2</v>
      </c>
      <c r="I57">
        <f t="shared" si="2"/>
        <v>1</v>
      </c>
      <c r="J57" s="35">
        <f t="shared" si="5"/>
        <v>0.3333333333333333</v>
      </c>
      <c r="K57">
        <v>0</v>
      </c>
      <c r="L57" s="35" t="str">
        <f t="shared" si="6"/>
        <v>Roll</v>
      </c>
      <c r="M57">
        <v>33</v>
      </c>
      <c r="N57" s="38">
        <f t="shared" si="0"/>
        <v>10.636363636363637</v>
      </c>
      <c r="O57" s="39">
        <f t="shared" si="1"/>
        <v>11</v>
      </c>
    </row>
    <row r="58" spans="3:15" ht="12.75">
      <c r="C58">
        <v>14</v>
      </c>
      <c r="D58">
        <f t="shared" si="3"/>
        <v>-14</v>
      </c>
      <c r="E58">
        <v>5</v>
      </c>
      <c r="F58">
        <f t="shared" si="4"/>
        <v>4</v>
      </c>
      <c r="G58">
        <f t="shared" si="2"/>
        <v>3</v>
      </c>
      <c r="H58">
        <f t="shared" si="2"/>
        <v>2</v>
      </c>
      <c r="I58">
        <f t="shared" si="2"/>
        <v>1</v>
      </c>
      <c r="J58" s="35">
        <f t="shared" si="5"/>
        <v>0.16666666666666666</v>
      </c>
      <c r="K58">
        <v>0</v>
      </c>
      <c r="L58" s="35" t="str">
        <f t="shared" si="6"/>
        <v>Roll</v>
      </c>
      <c r="M58">
        <v>34</v>
      </c>
      <c r="N58" s="38">
        <f t="shared" si="0"/>
        <v>10.545454545454545</v>
      </c>
      <c r="O58" s="39">
        <f t="shared" si="1"/>
        <v>11</v>
      </c>
    </row>
    <row r="59" spans="3:15" ht="12.75">
      <c r="C59">
        <v>15</v>
      </c>
      <c r="D59">
        <f t="shared" si="3"/>
        <v>-15</v>
      </c>
      <c r="E59">
        <v>5</v>
      </c>
      <c r="F59">
        <f t="shared" si="4"/>
        <v>4</v>
      </c>
      <c r="G59">
        <f t="shared" si="2"/>
        <v>3</v>
      </c>
      <c r="H59">
        <f t="shared" si="2"/>
        <v>2</v>
      </c>
      <c r="I59">
        <f t="shared" si="2"/>
        <v>1</v>
      </c>
      <c r="J59" s="35">
        <f t="shared" si="5"/>
        <v>0</v>
      </c>
      <c r="K59">
        <v>0</v>
      </c>
      <c r="L59" s="35" t="str">
        <f t="shared" si="6"/>
        <v>Either</v>
      </c>
      <c r="M59">
        <v>35</v>
      </c>
      <c r="N59" s="38">
        <f t="shared" si="0"/>
        <v>10.454545454545455</v>
      </c>
      <c r="O59" s="39">
        <f t="shared" si="1"/>
        <v>11</v>
      </c>
    </row>
    <row r="60" spans="3:15" ht="12.75">
      <c r="C60">
        <v>16</v>
      </c>
      <c r="D60">
        <f t="shared" si="3"/>
        <v>-16</v>
      </c>
      <c r="E60">
        <v>5</v>
      </c>
      <c r="F60">
        <f t="shared" si="4"/>
        <v>4</v>
      </c>
      <c r="G60">
        <f t="shared" si="4"/>
        <v>3</v>
      </c>
      <c r="H60">
        <f t="shared" si="4"/>
        <v>2</v>
      </c>
      <c r="I60">
        <f t="shared" si="4"/>
        <v>1</v>
      </c>
      <c r="J60" s="35">
        <f t="shared" si="5"/>
        <v>-0.16666666666666666</v>
      </c>
      <c r="K60">
        <v>0</v>
      </c>
      <c r="L60" s="35" t="str">
        <f t="shared" si="6"/>
        <v>Bank</v>
      </c>
      <c r="M60">
        <v>36</v>
      </c>
      <c r="N60" s="38">
        <f t="shared" si="0"/>
        <v>10.363636363636363</v>
      </c>
      <c r="O60" s="39">
        <f t="shared" si="1"/>
        <v>11</v>
      </c>
    </row>
    <row r="61" spans="3:15" ht="12.75">
      <c r="C61">
        <v>17</v>
      </c>
      <c r="D61">
        <f t="shared" si="3"/>
        <v>-17</v>
      </c>
      <c r="E61">
        <v>5</v>
      </c>
      <c r="F61">
        <f t="shared" si="4"/>
        <v>4</v>
      </c>
      <c r="G61">
        <f t="shared" si="4"/>
        <v>3</v>
      </c>
      <c r="H61">
        <f t="shared" si="4"/>
        <v>2</v>
      </c>
      <c r="I61">
        <f t="shared" si="4"/>
        <v>1</v>
      </c>
      <c r="J61" s="35">
        <f t="shared" si="5"/>
        <v>-0.3333333333333333</v>
      </c>
      <c r="K61">
        <v>0</v>
      </c>
      <c r="L61" s="35" t="str">
        <f t="shared" si="6"/>
        <v>Bank</v>
      </c>
      <c r="M61">
        <v>37</v>
      </c>
      <c r="N61" s="38">
        <f t="shared" si="0"/>
        <v>10.272727272727273</v>
      </c>
      <c r="O61" s="39">
        <f t="shared" si="1"/>
        <v>11</v>
      </c>
    </row>
    <row r="62" spans="3:15" ht="12.75">
      <c r="C62">
        <v>18</v>
      </c>
      <c r="D62">
        <f t="shared" si="3"/>
        <v>-18</v>
      </c>
      <c r="E62">
        <v>5</v>
      </c>
      <c r="F62">
        <f t="shared" si="4"/>
        <v>4</v>
      </c>
      <c r="G62">
        <f t="shared" si="4"/>
        <v>3</v>
      </c>
      <c r="H62">
        <f t="shared" si="4"/>
        <v>2</v>
      </c>
      <c r="I62">
        <f t="shared" si="4"/>
        <v>1</v>
      </c>
      <c r="J62" s="35">
        <f t="shared" si="5"/>
        <v>-0.5</v>
      </c>
      <c r="K62">
        <v>0</v>
      </c>
      <c r="L62" s="35" t="str">
        <f t="shared" si="6"/>
        <v>Bank</v>
      </c>
      <c r="M62">
        <v>38</v>
      </c>
      <c r="N62" s="38">
        <f t="shared" si="0"/>
        <v>10.181818181818182</v>
      </c>
      <c r="O62" s="39">
        <f t="shared" si="1"/>
        <v>11</v>
      </c>
    </row>
    <row r="63" spans="3:15" ht="12.75">
      <c r="C63">
        <v>19</v>
      </c>
      <c r="D63">
        <f t="shared" si="3"/>
        <v>-19</v>
      </c>
      <c r="E63">
        <v>5</v>
      </c>
      <c r="F63">
        <f t="shared" si="4"/>
        <v>4</v>
      </c>
      <c r="G63">
        <f t="shared" si="4"/>
        <v>3</v>
      </c>
      <c r="H63">
        <f t="shared" si="4"/>
        <v>2</v>
      </c>
      <c r="I63">
        <f t="shared" si="4"/>
        <v>1</v>
      </c>
      <c r="J63" s="35">
        <f t="shared" si="5"/>
        <v>-0.6666666666666666</v>
      </c>
      <c r="K63">
        <v>0</v>
      </c>
      <c r="L63" s="35" t="str">
        <f t="shared" si="6"/>
        <v>Bank</v>
      </c>
      <c r="M63">
        <v>39</v>
      </c>
      <c r="N63" s="38">
        <f t="shared" si="0"/>
        <v>10.090909090909092</v>
      </c>
      <c r="O63" s="39">
        <f t="shared" si="1"/>
        <v>11</v>
      </c>
    </row>
    <row r="64" spans="3:15" ht="12.75">
      <c r="C64">
        <v>20</v>
      </c>
      <c r="D64">
        <f t="shared" si="3"/>
        <v>-20</v>
      </c>
      <c r="E64">
        <v>5</v>
      </c>
      <c r="F64">
        <f t="shared" si="4"/>
        <v>4</v>
      </c>
      <c r="G64">
        <f t="shared" si="4"/>
        <v>3</v>
      </c>
      <c r="H64">
        <f t="shared" si="4"/>
        <v>2</v>
      </c>
      <c r="I64">
        <f t="shared" si="4"/>
        <v>1</v>
      </c>
      <c r="J64" s="35">
        <f t="shared" si="5"/>
        <v>-0.8333333333333334</v>
      </c>
      <c r="K64">
        <v>0</v>
      </c>
      <c r="L64" s="35" t="str">
        <f t="shared" si="6"/>
        <v>Bank</v>
      </c>
      <c r="M64">
        <v>40</v>
      </c>
      <c r="N64" s="38">
        <f t="shared" si="0"/>
        <v>10</v>
      </c>
      <c r="O64" s="39">
        <f t="shared" si="1"/>
        <v>10</v>
      </c>
    </row>
    <row r="65" spans="3:15" ht="12.75">
      <c r="C65">
        <v>21</v>
      </c>
      <c r="D65">
        <f t="shared" si="3"/>
        <v>-21</v>
      </c>
      <c r="E65">
        <v>5</v>
      </c>
      <c r="F65">
        <f t="shared" si="4"/>
        <v>4</v>
      </c>
      <c r="G65">
        <f t="shared" si="4"/>
        <v>3</v>
      </c>
      <c r="H65">
        <f t="shared" si="4"/>
        <v>2</v>
      </c>
      <c r="I65">
        <f t="shared" si="4"/>
        <v>1</v>
      </c>
      <c r="J65" s="35">
        <f t="shared" si="5"/>
        <v>-1</v>
      </c>
      <c r="K65">
        <v>0</v>
      </c>
      <c r="L65" s="35" t="str">
        <f t="shared" si="6"/>
        <v>Bank</v>
      </c>
      <c r="M65">
        <v>41</v>
      </c>
      <c r="N65" s="38">
        <f t="shared" si="0"/>
        <v>9.909090909090908</v>
      </c>
      <c r="O65" s="39">
        <f t="shared" si="1"/>
        <v>10</v>
      </c>
    </row>
    <row r="66" spans="3:15" ht="12.75">
      <c r="C66">
        <v>22</v>
      </c>
      <c r="D66">
        <f t="shared" si="3"/>
        <v>-22</v>
      </c>
      <c r="E66">
        <v>5</v>
      </c>
      <c r="F66">
        <f t="shared" si="4"/>
        <v>4</v>
      </c>
      <c r="G66">
        <f t="shared" si="4"/>
        <v>3</v>
      </c>
      <c r="H66">
        <f t="shared" si="4"/>
        <v>2</v>
      </c>
      <c r="I66">
        <f t="shared" si="4"/>
        <v>1</v>
      </c>
      <c r="J66" s="35">
        <f t="shared" si="5"/>
        <v>-1.1666666666666667</v>
      </c>
      <c r="K66">
        <v>0</v>
      </c>
      <c r="L66" s="35" t="str">
        <f t="shared" si="6"/>
        <v>Bank</v>
      </c>
      <c r="M66">
        <v>42</v>
      </c>
      <c r="N66" s="38">
        <f t="shared" si="0"/>
        <v>9.818181818181818</v>
      </c>
      <c r="O66" s="39">
        <f t="shared" si="1"/>
        <v>10</v>
      </c>
    </row>
    <row r="67" spans="3:15" ht="12.75">
      <c r="C67">
        <v>23</v>
      </c>
      <c r="D67">
        <f t="shared" si="3"/>
        <v>-23</v>
      </c>
      <c r="E67">
        <v>5</v>
      </c>
      <c r="F67">
        <f t="shared" si="4"/>
        <v>4</v>
      </c>
      <c r="G67">
        <f t="shared" si="4"/>
        <v>3</v>
      </c>
      <c r="H67">
        <f t="shared" si="4"/>
        <v>2</v>
      </c>
      <c r="I67">
        <f t="shared" si="4"/>
        <v>1</v>
      </c>
      <c r="J67" s="35">
        <f t="shared" si="5"/>
        <v>-1.3333333333333333</v>
      </c>
      <c r="K67">
        <v>0</v>
      </c>
      <c r="L67" s="35" t="str">
        <f t="shared" si="6"/>
        <v>Bank</v>
      </c>
      <c r="M67">
        <v>43</v>
      </c>
      <c r="N67" s="38">
        <f t="shared" si="0"/>
        <v>9.727272727272727</v>
      </c>
      <c r="O67" s="39">
        <f t="shared" si="1"/>
        <v>10</v>
      </c>
    </row>
    <row r="68" spans="3:15" ht="12.75">
      <c r="C68">
        <v>24</v>
      </c>
      <c r="D68">
        <f t="shared" si="3"/>
        <v>-24</v>
      </c>
      <c r="E68">
        <v>5</v>
      </c>
      <c r="F68">
        <f t="shared" si="4"/>
        <v>4</v>
      </c>
      <c r="G68">
        <f t="shared" si="4"/>
        <v>3</v>
      </c>
      <c r="H68">
        <f t="shared" si="4"/>
        <v>2</v>
      </c>
      <c r="I68">
        <f t="shared" si="4"/>
        <v>1</v>
      </c>
      <c r="J68" s="35">
        <f t="shared" si="5"/>
        <v>-1.5</v>
      </c>
      <c r="K68">
        <v>0</v>
      </c>
      <c r="L68" s="35" t="str">
        <f t="shared" si="6"/>
        <v>Bank</v>
      </c>
      <c r="M68">
        <v>44</v>
      </c>
      <c r="N68" s="38">
        <f t="shared" si="0"/>
        <v>9.636363636363637</v>
      </c>
      <c r="O68" s="39">
        <f t="shared" si="1"/>
        <v>10</v>
      </c>
    </row>
    <row r="69" spans="3:15" ht="12.75">
      <c r="C69">
        <v>25</v>
      </c>
      <c r="D69">
        <f t="shared" si="3"/>
        <v>-25</v>
      </c>
      <c r="E69">
        <v>5</v>
      </c>
      <c r="F69">
        <f t="shared" si="4"/>
        <v>4</v>
      </c>
      <c r="G69">
        <f t="shared" si="4"/>
        <v>3</v>
      </c>
      <c r="H69">
        <f t="shared" si="4"/>
        <v>2</v>
      </c>
      <c r="I69">
        <f t="shared" si="4"/>
        <v>1</v>
      </c>
      <c r="J69" s="35">
        <f t="shared" si="5"/>
        <v>-1.6666666666666667</v>
      </c>
      <c r="K69">
        <v>0</v>
      </c>
      <c r="L69" s="35" t="str">
        <f t="shared" si="6"/>
        <v>Bank</v>
      </c>
      <c r="M69">
        <v>45</v>
      </c>
      <c r="N69" s="38">
        <f t="shared" si="0"/>
        <v>9.545454545454545</v>
      </c>
      <c r="O69" s="39">
        <f t="shared" si="1"/>
        <v>10</v>
      </c>
    </row>
    <row r="70" spans="3:15" ht="12.75">
      <c r="C70">
        <v>26</v>
      </c>
      <c r="D70">
        <f t="shared" si="3"/>
        <v>-26</v>
      </c>
      <c r="E70">
        <v>5</v>
      </c>
      <c r="F70">
        <f t="shared" si="4"/>
        <v>4</v>
      </c>
      <c r="G70">
        <f t="shared" si="4"/>
        <v>3</v>
      </c>
      <c r="H70">
        <f t="shared" si="4"/>
        <v>2</v>
      </c>
      <c r="I70">
        <f t="shared" si="4"/>
        <v>1</v>
      </c>
      <c r="J70" s="35">
        <f t="shared" si="5"/>
        <v>-1.8333333333333333</v>
      </c>
      <c r="K70">
        <v>0</v>
      </c>
      <c r="L70" s="35" t="str">
        <f t="shared" si="6"/>
        <v>Bank</v>
      </c>
      <c r="M70">
        <v>46</v>
      </c>
      <c r="N70" s="38">
        <f t="shared" si="0"/>
        <v>9.454545454545455</v>
      </c>
      <c r="O70" s="39">
        <f t="shared" si="1"/>
        <v>10</v>
      </c>
    </row>
    <row r="71" spans="3:15" ht="12.75">
      <c r="C71">
        <v>27</v>
      </c>
      <c r="D71">
        <f t="shared" si="3"/>
        <v>-27</v>
      </c>
      <c r="E71">
        <v>5</v>
      </c>
      <c r="F71">
        <f t="shared" si="4"/>
        <v>4</v>
      </c>
      <c r="G71">
        <f t="shared" si="4"/>
        <v>3</v>
      </c>
      <c r="H71">
        <f t="shared" si="4"/>
        <v>2</v>
      </c>
      <c r="I71">
        <f t="shared" si="4"/>
        <v>1</v>
      </c>
      <c r="J71" s="35">
        <f t="shared" si="5"/>
        <v>-2</v>
      </c>
      <c r="K71">
        <v>0</v>
      </c>
      <c r="L71" s="35" t="str">
        <f t="shared" si="6"/>
        <v>Bank</v>
      </c>
      <c r="M71">
        <v>47</v>
      </c>
      <c r="N71" s="38">
        <f t="shared" si="0"/>
        <v>9.363636363636363</v>
      </c>
      <c r="O71" s="39">
        <f t="shared" si="1"/>
        <v>10</v>
      </c>
    </row>
    <row r="72" spans="3:15" ht="12.75">
      <c r="C72">
        <v>28</v>
      </c>
      <c r="D72">
        <f t="shared" si="3"/>
        <v>-28</v>
      </c>
      <c r="E72">
        <v>5</v>
      </c>
      <c r="F72">
        <f t="shared" si="4"/>
        <v>4</v>
      </c>
      <c r="G72">
        <f t="shared" si="4"/>
        <v>3</v>
      </c>
      <c r="H72">
        <f t="shared" si="4"/>
        <v>2</v>
      </c>
      <c r="I72">
        <f t="shared" si="4"/>
        <v>1</v>
      </c>
      <c r="J72" s="35">
        <f t="shared" si="5"/>
        <v>-2.1666666666666665</v>
      </c>
      <c r="K72">
        <v>0</v>
      </c>
      <c r="L72" s="35" t="str">
        <f t="shared" si="6"/>
        <v>Bank</v>
      </c>
      <c r="M72">
        <v>48</v>
      </c>
      <c r="N72" s="38">
        <f t="shared" si="0"/>
        <v>9.272727272727273</v>
      </c>
      <c r="O72" s="39">
        <f t="shared" si="1"/>
        <v>10</v>
      </c>
    </row>
    <row r="73" spans="3:15" ht="12.75">
      <c r="C73">
        <v>29</v>
      </c>
      <c r="D73">
        <f t="shared" si="3"/>
        <v>-29</v>
      </c>
      <c r="E73">
        <v>5</v>
      </c>
      <c r="F73">
        <f t="shared" si="4"/>
        <v>4</v>
      </c>
      <c r="G73">
        <f t="shared" si="4"/>
        <v>3</v>
      </c>
      <c r="H73">
        <f t="shared" si="4"/>
        <v>2</v>
      </c>
      <c r="I73">
        <f t="shared" si="4"/>
        <v>1</v>
      </c>
      <c r="J73" s="35">
        <f t="shared" si="5"/>
        <v>-2.3333333333333335</v>
      </c>
      <c r="K73">
        <v>0</v>
      </c>
      <c r="L73" s="35" t="str">
        <f t="shared" si="6"/>
        <v>Bank</v>
      </c>
      <c r="M73">
        <v>49</v>
      </c>
      <c r="N73" s="38">
        <f t="shared" si="0"/>
        <v>9.181818181818182</v>
      </c>
      <c r="O73" s="39">
        <f t="shared" si="1"/>
        <v>10</v>
      </c>
    </row>
    <row r="74" spans="3:15" ht="12.75">
      <c r="C74">
        <v>30</v>
      </c>
      <c r="D74">
        <f t="shared" si="3"/>
        <v>-30</v>
      </c>
      <c r="E74">
        <v>5</v>
      </c>
      <c r="F74">
        <f t="shared" si="4"/>
        <v>4</v>
      </c>
      <c r="G74">
        <f t="shared" si="4"/>
        <v>3</v>
      </c>
      <c r="H74">
        <f t="shared" si="4"/>
        <v>2</v>
      </c>
      <c r="I74">
        <f t="shared" si="4"/>
        <v>1</v>
      </c>
      <c r="J74" s="35">
        <f t="shared" si="5"/>
        <v>-2.5</v>
      </c>
      <c r="K74">
        <v>0</v>
      </c>
      <c r="L74" s="35" t="str">
        <f t="shared" si="6"/>
        <v>Bank</v>
      </c>
      <c r="M74">
        <v>50</v>
      </c>
      <c r="N74" s="38">
        <f t="shared" si="0"/>
        <v>9.090909090909092</v>
      </c>
      <c r="O74" s="39">
        <f t="shared" si="1"/>
        <v>10</v>
      </c>
    </row>
    <row r="75" spans="3:15" ht="12.75">
      <c r="C75">
        <v>31</v>
      </c>
      <c r="D75">
        <f t="shared" si="3"/>
        <v>-31</v>
      </c>
      <c r="E75">
        <v>5</v>
      </c>
      <c r="F75">
        <f t="shared" si="4"/>
        <v>4</v>
      </c>
      <c r="G75">
        <f t="shared" si="4"/>
        <v>3</v>
      </c>
      <c r="H75">
        <f t="shared" si="4"/>
        <v>2</v>
      </c>
      <c r="I75">
        <f t="shared" si="4"/>
        <v>1</v>
      </c>
      <c r="J75" s="35">
        <f t="shared" si="5"/>
        <v>-2.6666666666666665</v>
      </c>
      <c r="K75">
        <v>0</v>
      </c>
      <c r="L75" s="35" t="str">
        <f t="shared" si="6"/>
        <v>Bank</v>
      </c>
      <c r="M75">
        <v>51</v>
      </c>
      <c r="N75" s="38">
        <f t="shared" si="0"/>
        <v>9</v>
      </c>
      <c r="O75" s="39">
        <f t="shared" si="1"/>
        <v>9</v>
      </c>
    </row>
    <row r="76" spans="3:15" ht="12.75">
      <c r="C76">
        <v>32</v>
      </c>
      <c r="D76">
        <f t="shared" si="3"/>
        <v>-32</v>
      </c>
      <c r="E76">
        <v>5</v>
      </c>
      <c r="F76">
        <f t="shared" si="4"/>
        <v>4</v>
      </c>
      <c r="G76">
        <f t="shared" si="4"/>
        <v>3</v>
      </c>
      <c r="H76">
        <f t="shared" si="4"/>
        <v>2</v>
      </c>
      <c r="I76">
        <f t="shared" si="4"/>
        <v>1</v>
      </c>
      <c r="J76" s="35">
        <f t="shared" si="5"/>
        <v>-2.8333333333333335</v>
      </c>
      <c r="K76">
        <v>0</v>
      </c>
      <c r="L76" s="35" t="str">
        <f t="shared" si="6"/>
        <v>Bank</v>
      </c>
      <c r="M76">
        <v>52</v>
      </c>
      <c r="N76" s="38">
        <f t="shared" si="0"/>
        <v>8.909090909090908</v>
      </c>
      <c r="O76" s="39">
        <f t="shared" si="1"/>
        <v>9</v>
      </c>
    </row>
    <row r="77" spans="3:15" ht="12.75">
      <c r="C77">
        <v>33</v>
      </c>
      <c r="D77">
        <f t="shared" si="3"/>
        <v>-33</v>
      </c>
      <c r="E77">
        <v>5</v>
      </c>
      <c r="F77">
        <f aca="true" t="shared" si="7" ref="F77:I108">F$43</f>
        <v>4</v>
      </c>
      <c r="G77">
        <f t="shared" si="7"/>
        <v>3</v>
      </c>
      <c r="H77">
        <f t="shared" si="7"/>
        <v>2</v>
      </c>
      <c r="I77">
        <f t="shared" si="7"/>
        <v>1</v>
      </c>
      <c r="J77" s="35">
        <f t="shared" si="5"/>
        <v>-3</v>
      </c>
      <c r="K77">
        <v>0</v>
      </c>
      <c r="L77" s="35" t="str">
        <f t="shared" si="6"/>
        <v>Bank</v>
      </c>
      <c r="M77">
        <v>53</v>
      </c>
      <c r="N77" s="38">
        <f t="shared" si="0"/>
        <v>8.818181818181818</v>
      </c>
      <c r="O77" s="39">
        <f t="shared" si="1"/>
        <v>9</v>
      </c>
    </row>
    <row r="78" spans="3:15" ht="12.75">
      <c r="C78">
        <v>34</v>
      </c>
      <c r="D78">
        <f t="shared" si="3"/>
        <v>-34</v>
      </c>
      <c r="E78">
        <v>5</v>
      </c>
      <c r="F78">
        <f t="shared" si="7"/>
        <v>4</v>
      </c>
      <c r="G78">
        <f t="shared" si="7"/>
        <v>3</v>
      </c>
      <c r="H78">
        <f t="shared" si="7"/>
        <v>2</v>
      </c>
      <c r="I78">
        <f t="shared" si="7"/>
        <v>1</v>
      </c>
      <c r="J78" s="35">
        <f t="shared" si="5"/>
        <v>-3.1666666666666665</v>
      </c>
      <c r="K78">
        <v>0</v>
      </c>
      <c r="L78" s="35" t="str">
        <f t="shared" si="6"/>
        <v>Bank</v>
      </c>
      <c r="M78">
        <v>54</v>
      </c>
      <c r="N78" s="38">
        <f t="shared" si="0"/>
        <v>8.727272727272727</v>
      </c>
      <c r="O78" s="39">
        <f t="shared" si="1"/>
        <v>9</v>
      </c>
    </row>
    <row r="79" spans="3:15" ht="12.75">
      <c r="C79">
        <v>35</v>
      </c>
      <c r="D79">
        <f t="shared" si="3"/>
        <v>-35</v>
      </c>
      <c r="E79">
        <v>5</v>
      </c>
      <c r="F79">
        <f t="shared" si="7"/>
        <v>4</v>
      </c>
      <c r="G79">
        <f t="shared" si="7"/>
        <v>3</v>
      </c>
      <c r="H79">
        <f t="shared" si="7"/>
        <v>2</v>
      </c>
      <c r="I79">
        <f t="shared" si="7"/>
        <v>1</v>
      </c>
      <c r="J79" s="35">
        <f t="shared" si="5"/>
        <v>-3.3333333333333335</v>
      </c>
      <c r="K79">
        <v>0</v>
      </c>
      <c r="L79" s="35" t="str">
        <f t="shared" si="6"/>
        <v>Bank</v>
      </c>
      <c r="M79">
        <v>55</v>
      </c>
      <c r="N79" s="38">
        <f t="shared" si="0"/>
        <v>8.636363636363637</v>
      </c>
      <c r="O79" s="39">
        <f t="shared" si="1"/>
        <v>9</v>
      </c>
    </row>
    <row r="80" spans="3:15" ht="12.75">
      <c r="C80">
        <v>36</v>
      </c>
      <c r="D80">
        <f t="shared" si="3"/>
        <v>-36</v>
      </c>
      <c r="E80">
        <v>5</v>
      </c>
      <c r="F80">
        <f t="shared" si="7"/>
        <v>4</v>
      </c>
      <c r="G80">
        <f t="shared" si="7"/>
        <v>3</v>
      </c>
      <c r="H80">
        <f t="shared" si="7"/>
        <v>2</v>
      </c>
      <c r="I80">
        <f t="shared" si="7"/>
        <v>1</v>
      </c>
      <c r="J80" s="35">
        <f t="shared" si="5"/>
        <v>-3.5</v>
      </c>
      <c r="K80">
        <v>0</v>
      </c>
      <c r="L80" s="35" t="str">
        <f t="shared" si="6"/>
        <v>Bank</v>
      </c>
      <c r="M80">
        <v>56</v>
      </c>
      <c r="N80" s="38">
        <f t="shared" si="0"/>
        <v>8.545454545454545</v>
      </c>
      <c r="O80" s="39">
        <f t="shared" si="1"/>
        <v>9</v>
      </c>
    </row>
    <row r="81" spans="3:15" ht="12.75">
      <c r="C81">
        <v>37</v>
      </c>
      <c r="D81">
        <f t="shared" si="3"/>
        <v>-37</v>
      </c>
      <c r="E81">
        <v>5</v>
      </c>
      <c r="F81">
        <f t="shared" si="7"/>
        <v>4</v>
      </c>
      <c r="G81">
        <f t="shared" si="7"/>
        <v>3</v>
      </c>
      <c r="H81">
        <f t="shared" si="7"/>
        <v>2</v>
      </c>
      <c r="I81">
        <f t="shared" si="7"/>
        <v>1</v>
      </c>
      <c r="J81" s="35">
        <f t="shared" si="5"/>
        <v>-3.6666666666666665</v>
      </c>
      <c r="K81">
        <v>0</v>
      </c>
      <c r="L81" s="35" t="str">
        <f t="shared" si="6"/>
        <v>Bank</v>
      </c>
      <c r="M81">
        <v>57</v>
      </c>
      <c r="N81" s="38">
        <f t="shared" si="0"/>
        <v>8.454545454545455</v>
      </c>
      <c r="O81" s="39">
        <f t="shared" si="1"/>
        <v>9</v>
      </c>
    </row>
    <row r="82" spans="3:15" ht="12.75">
      <c r="C82">
        <v>38</v>
      </c>
      <c r="D82">
        <f t="shared" si="3"/>
        <v>-38</v>
      </c>
      <c r="E82">
        <v>5</v>
      </c>
      <c r="F82">
        <f t="shared" si="7"/>
        <v>4</v>
      </c>
      <c r="G82">
        <f t="shared" si="7"/>
        <v>3</v>
      </c>
      <c r="H82">
        <f t="shared" si="7"/>
        <v>2</v>
      </c>
      <c r="I82">
        <f t="shared" si="7"/>
        <v>1</v>
      </c>
      <c r="J82" s="35">
        <f t="shared" si="5"/>
        <v>-3.8333333333333335</v>
      </c>
      <c r="K82">
        <v>0</v>
      </c>
      <c r="L82" s="35" t="str">
        <f t="shared" si="6"/>
        <v>Bank</v>
      </c>
      <c r="M82">
        <v>58</v>
      </c>
      <c r="N82" s="38">
        <f t="shared" si="0"/>
        <v>8.363636363636363</v>
      </c>
      <c r="O82" s="39">
        <f t="shared" si="1"/>
        <v>9</v>
      </c>
    </row>
    <row r="83" spans="3:15" ht="12.75">
      <c r="C83">
        <v>39</v>
      </c>
      <c r="D83">
        <f t="shared" si="3"/>
        <v>-39</v>
      </c>
      <c r="E83">
        <v>5</v>
      </c>
      <c r="F83">
        <f t="shared" si="7"/>
        <v>4</v>
      </c>
      <c r="G83">
        <f t="shared" si="7"/>
        <v>3</v>
      </c>
      <c r="H83">
        <f t="shared" si="7"/>
        <v>2</v>
      </c>
      <c r="I83">
        <f t="shared" si="7"/>
        <v>1</v>
      </c>
      <c r="J83" s="35">
        <f t="shared" si="5"/>
        <v>-4</v>
      </c>
      <c r="K83">
        <v>0</v>
      </c>
      <c r="L83" s="35" t="str">
        <f t="shared" si="6"/>
        <v>Bank</v>
      </c>
      <c r="M83">
        <v>59</v>
      </c>
      <c r="N83" s="38">
        <f t="shared" si="0"/>
        <v>8.272727272727273</v>
      </c>
      <c r="O83" s="39">
        <f t="shared" si="1"/>
        <v>9</v>
      </c>
    </row>
    <row r="84" spans="3:15" ht="12.75">
      <c r="C84">
        <v>40</v>
      </c>
      <c r="D84">
        <f t="shared" si="3"/>
        <v>-40</v>
      </c>
      <c r="E84">
        <v>5</v>
      </c>
      <c r="F84">
        <f t="shared" si="7"/>
        <v>4</v>
      </c>
      <c r="G84">
        <f t="shared" si="7"/>
        <v>3</v>
      </c>
      <c r="H84">
        <f t="shared" si="7"/>
        <v>2</v>
      </c>
      <c r="I84">
        <f t="shared" si="7"/>
        <v>1</v>
      </c>
      <c r="J84" s="35">
        <f t="shared" si="5"/>
        <v>-4.166666666666667</v>
      </c>
      <c r="K84">
        <v>0</v>
      </c>
      <c r="L84" s="35" t="str">
        <f t="shared" si="6"/>
        <v>Bank</v>
      </c>
      <c r="M84">
        <v>60</v>
      </c>
      <c r="N84" s="38">
        <f t="shared" si="0"/>
        <v>8.181818181818182</v>
      </c>
      <c r="O84" s="39">
        <f t="shared" si="1"/>
        <v>9</v>
      </c>
    </row>
    <row r="85" spans="3:15" ht="12.75">
      <c r="C85">
        <v>41</v>
      </c>
      <c r="D85">
        <f t="shared" si="3"/>
        <v>-41</v>
      </c>
      <c r="E85">
        <v>5</v>
      </c>
      <c r="F85">
        <f t="shared" si="7"/>
        <v>4</v>
      </c>
      <c r="G85">
        <f t="shared" si="7"/>
        <v>3</v>
      </c>
      <c r="H85">
        <f t="shared" si="7"/>
        <v>2</v>
      </c>
      <c r="I85">
        <f t="shared" si="7"/>
        <v>1</v>
      </c>
      <c r="J85" s="35">
        <f t="shared" si="5"/>
        <v>-4.333333333333333</v>
      </c>
      <c r="K85">
        <v>0</v>
      </c>
      <c r="L85" s="35" t="str">
        <f t="shared" si="6"/>
        <v>Bank</v>
      </c>
      <c r="M85">
        <v>61</v>
      </c>
      <c r="N85" s="38">
        <f t="shared" si="0"/>
        <v>8.090909090909092</v>
      </c>
      <c r="O85" s="39">
        <f t="shared" si="1"/>
        <v>9</v>
      </c>
    </row>
    <row r="86" spans="3:15" ht="12.75">
      <c r="C86">
        <v>42</v>
      </c>
      <c r="D86">
        <f t="shared" si="3"/>
        <v>-42</v>
      </c>
      <c r="E86">
        <v>5</v>
      </c>
      <c r="F86">
        <f t="shared" si="7"/>
        <v>4</v>
      </c>
      <c r="G86">
        <f t="shared" si="7"/>
        <v>3</v>
      </c>
      <c r="H86">
        <f t="shared" si="7"/>
        <v>2</v>
      </c>
      <c r="I86">
        <f t="shared" si="7"/>
        <v>1</v>
      </c>
      <c r="J86" s="35">
        <f t="shared" si="5"/>
        <v>-4.5</v>
      </c>
      <c r="K86">
        <v>0</v>
      </c>
      <c r="L86" s="35" t="str">
        <f t="shared" si="6"/>
        <v>Bank</v>
      </c>
      <c r="M86">
        <v>62</v>
      </c>
      <c r="N86" s="38">
        <f t="shared" si="0"/>
        <v>8</v>
      </c>
      <c r="O86" s="39">
        <f t="shared" si="1"/>
        <v>8</v>
      </c>
    </row>
    <row r="87" spans="3:15" ht="12.75">
      <c r="C87">
        <v>43</v>
      </c>
      <c r="D87">
        <f t="shared" si="3"/>
        <v>-43</v>
      </c>
      <c r="E87">
        <v>5</v>
      </c>
      <c r="F87">
        <f t="shared" si="7"/>
        <v>4</v>
      </c>
      <c r="G87">
        <f t="shared" si="7"/>
        <v>3</v>
      </c>
      <c r="H87">
        <f t="shared" si="7"/>
        <v>2</v>
      </c>
      <c r="I87">
        <f t="shared" si="7"/>
        <v>1</v>
      </c>
      <c r="J87" s="35">
        <f t="shared" si="5"/>
        <v>-4.666666666666667</v>
      </c>
      <c r="K87">
        <v>0</v>
      </c>
      <c r="L87" s="35" t="str">
        <f t="shared" si="6"/>
        <v>Bank</v>
      </c>
      <c r="M87">
        <v>63</v>
      </c>
      <c r="N87" s="38">
        <f t="shared" si="0"/>
        <v>7.909090909090909</v>
      </c>
      <c r="O87" s="39">
        <f t="shared" si="1"/>
        <v>8</v>
      </c>
    </row>
    <row r="88" spans="3:15" ht="12.75">
      <c r="C88">
        <v>44</v>
      </c>
      <c r="D88">
        <f t="shared" si="3"/>
        <v>-44</v>
      </c>
      <c r="E88">
        <v>5</v>
      </c>
      <c r="F88">
        <f t="shared" si="7"/>
        <v>4</v>
      </c>
      <c r="G88">
        <f t="shared" si="7"/>
        <v>3</v>
      </c>
      <c r="H88">
        <f t="shared" si="7"/>
        <v>2</v>
      </c>
      <c r="I88">
        <f t="shared" si="7"/>
        <v>1</v>
      </c>
      <c r="J88" s="35">
        <f t="shared" si="5"/>
        <v>-4.833333333333333</v>
      </c>
      <c r="K88">
        <v>0</v>
      </c>
      <c r="L88" s="35" t="str">
        <f t="shared" si="6"/>
        <v>Bank</v>
      </c>
      <c r="M88">
        <v>64</v>
      </c>
      <c r="N88" s="38">
        <f t="shared" si="0"/>
        <v>7.818181818181818</v>
      </c>
      <c r="O88" s="39">
        <f t="shared" si="1"/>
        <v>8</v>
      </c>
    </row>
    <row r="89" spans="3:15" ht="12.75">
      <c r="C89">
        <v>45</v>
      </c>
      <c r="D89">
        <f t="shared" si="3"/>
        <v>-45</v>
      </c>
      <c r="E89">
        <v>5</v>
      </c>
      <c r="F89">
        <f t="shared" si="7"/>
        <v>4</v>
      </c>
      <c r="G89">
        <f t="shared" si="7"/>
        <v>3</v>
      </c>
      <c r="H89">
        <f t="shared" si="7"/>
        <v>2</v>
      </c>
      <c r="I89">
        <f t="shared" si="7"/>
        <v>1</v>
      </c>
      <c r="J89" s="35">
        <f t="shared" si="5"/>
        <v>-5</v>
      </c>
      <c r="K89">
        <v>0</v>
      </c>
      <c r="L89" s="35" t="str">
        <f t="shared" si="6"/>
        <v>Bank</v>
      </c>
      <c r="M89">
        <v>65</v>
      </c>
      <c r="N89" s="38">
        <f aca="true" t="shared" si="8" ref="N89:N124">(150-M89)/11</f>
        <v>7.7272727272727275</v>
      </c>
      <c r="O89" s="39">
        <f aca="true" t="shared" si="9" ref="O89:O124">ROUNDUP(N89,0)</f>
        <v>8</v>
      </c>
    </row>
    <row r="90" spans="3:15" ht="12.75">
      <c r="C90">
        <v>46</v>
      </c>
      <c r="D90">
        <f t="shared" si="3"/>
        <v>-46</v>
      </c>
      <c r="E90">
        <v>5</v>
      </c>
      <c r="F90">
        <f t="shared" si="7"/>
        <v>4</v>
      </c>
      <c r="G90">
        <f t="shared" si="7"/>
        <v>3</v>
      </c>
      <c r="H90">
        <f t="shared" si="7"/>
        <v>2</v>
      </c>
      <c r="I90">
        <f t="shared" si="7"/>
        <v>1</v>
      </c>
      <c r="J90" s="35">
        <f t="shared" si="5"/>
        <v>-5.166666666666667</v>
      </c>
      <c r="K90">
        <v>0</v>
      </c>
      <c r="L90" s="35" t="str">
        <f t="shared" si="6"/>
        <v>Bank</v>
      </c>
      <c r="M90">
        <v>66</v>
      </c>
      <c r="N90" s="38">
        <f t="shared" si="8"/>
        <v>7.636363636363637</v>
      </c>
      <c r="O90" s="39">
        <f t="shared" si="9"/>
        <v>8</v>
      </c>
    </row>
    <row r="91" spans="3:15" ht="12.75">
      <c r="C91">
        <v>47</v>
      </c>
      <c r="D91">
        <f t="shared" si="3"/>
        <v>-47</v>
      </c>
      <c r="E91">
        <v>5</v>
      </c>
      <c r="F91">
        <f t="shared" si="7"/>
        <v>4</v>
      </c>
      <c r="G91">
        <f t="shared" si="7"/>
        <v>3</v>
      </c>
      <c r="H91">
        <f t="shared" si="7"/>
        <v>2</v>
      </c>
      <c r="I91">
        <f t="shared" si="7"/>
        <v>1</v>
      </c>
      <c r="J91" s="35">
        <f t="shared" si="5"/>
        <v>-5.333333333333333</v>
      </c>
      <c r="K91">
        <v>0</v>
      </c>
      <c r="L91" s="35" t="str">
        <f t="shared" si="6"/>
        <v>Bank</v>
      </c>
      <c r="M91">
        <v>67</v>
      </c>
      <c r="N91" s="38">
        <f t="shared" si="8"/>
        <v>7.545454545454546</v>
      </c>
      <c r="O91" s="39">
        <f t="shared" si="9"/>
        <v>8</v>
      </c>
    </row>
    <row r="92" spans="3:15" ht="12.75">
      <c r="C92">
        <v>48</v>
      </c>
      <c r="D92">
        <f t="shared" si="3"/>
        <v>-48</v>
      </c>
      <c r="E92">
        <v>5</v>
      </c>
      <c r="F92">
        <f t="shared" si="7"/>
        <v>4</v>
      </c>
      <c r="G92">
        <f t="shared" si="7"/>
        <v>3</v>
      </c>
      <c r="H92">
        <f t="shared" si="7"/>
        <v>2</v>
      </c>
      <c r="I92">
        <f t="shared" si="7"/>
        <v>1</v>
      </c>
      <c r="J92" s="35">
        <f t="shared" si="5"/>
        <v>-5.5</v>
      </c>
      <c r="K92">
        <v>0</v>
      </c>
      <c r="L92" s="35" t="str">
        <f t="shared" si="6"/>
        <v>Bank</v>
      </c>
      <c r="M92">
        <v>68</v>
      </c>
      <c r="N92" s="38">
        <f t="shared" si="8"/>
        <v>7.454545454545454</v>
      </c>
      <c r="O92" s="39">
        <f t="shared" si="9"/>
        <v>8</v>
      </c>
    </row>
    <row r="93" spans="3:15" ht="12.75">
      <c r="C93">
        <v>49</v>
      </c>
      <c r="D93">
        <f t="shared" si="3"/>
        <v>-49</v>
      </c>
      <c r="E93">
        <v>5</v>
      </c>
      <c r="F93">
        <f t="shared" si="7"/>
        <v>4</v>
      </c>
      <c r="G93">
        <f t="shared" si="7"/>
        <v>3</v>
      </c>
      <c r="H93">
        <f t="shared" si="7"/>
        <v>2</v>
      </c>
      <c r="I93">
        <f t="shared" si="7"/>
        <v>1</v>
      </c>
      <c r="J93" s="35">
        <f t="shared" si="5"/>
        <v>-5.666666666666667</v>
      </c>
      <c r="K93">
        <v>0</v>
      </c>
      <c r="L93" s="35" t="str">
        <f t="shared" si="6"/>
        <v>Bank</v>
      </c>
      <c r="M93">
        <v>69</v>
      </c>
      <c r="N93" s="38">
        <f t="shared" si="8"/>
        <v>7.363636363636363</v>
      </c>
      <c r="O93" s="39">
        <f t="shared" si="9"/>
        <v>8</v>
      </c>
    </row>
    <row r="94" spans="3:15" ht="12.75">
      <c r="C94">
        <v>50</v>
      </c>
      <c r="D94">
        <f t="shared" si="3"/>
        <v>-50</v>
      </c>
      <c r="E94">
        <v>5</v>
      </c>
      <c r="F94">
        <f t="shared" si="7"/>
        <v>4</v>
      </c>
      <c r="G94">
        <f t="shared" si="7"/>
        <v>3</v>
      </c>
      <c r="H94">
        <f t="shared" si="7"/>
        <v>2</v>
      </c>
      <c r="I94">
        <f t="shared" si="7"/>
        <v>1</v>
      </c>
      <c r="J94" s="35">
        <f t="shared" si="5"/>
        <v>-5.833333333333333</v>
      </c>
      <c r="K94">
        <v>0</v>
      </c>
      <c r="L94" s="35" t="str">
        <f t="shared" si="6"/>
        <v>Bank</v>
      </c>
      <c r="M94">
        <v>70</v>
      </c>
      <c r="N94" s="38">
        <f t="shared" si="8"/>
        <v>7.2727272727272725</v>
      </c>
      <c r="O94" s="39">
        <f t="shared" si="9"/>
        <v>8</v>
      </c>
    </row>
    <row r="95" spans="3:15" ht="12.75">
      <c r="C95">
        <v>51</v>
      </c>
      <c r="D95">
        <f t="shared" si="3"/>
        <v>-51</v>
      </c>
      <c r="E95">
        <v>5</v>
      </c>
      <c r="F95">
        <f t="shared" si="7"/>
        <v>4</v>
      </c>
      <c r="G95">
        <f t="shared" si="7"/>
        <v>3</v>
      </c>
      <c r="H95">
        <f t="shared" si="7"/>
        <v>2</v>
      </c>
      <c r="I95">
        <f t="shared" si="7"/>
        <v>1</v>
      </c>
      <c r="J95" s="35">
        <f t="shared" si="5"/>
        <v>-6</v>
      </c>
      <c r="K95">
        <v>0</v>
      </c>
      <c r="L95" s="35" t="str">
        <f t="shared" si="6"/>
        <v>Bank</v>
      </c>
      <c r="M95">
        <v>71</v>
      </c>
      <c r="N95" s="38">
        <f t="shared" si="8"/>
        <v>7.181818181818182</v>
      </c>
      <c r="O95" s="39">
        <f t="shared" si="9"/>
        <v>8</v>
      </c>
    </row>
    <row r="96" spans="3:15" ht="12.75">
      <c r="C96">
        <v>52</v>
      </c>
      <c r="D96">
        <f t="shared" si="3"/>
        <v>-52</v>
      </c>
      <c r="E96">
        <v>5</v>
      </c>
      <c r="F96">
        <f t="shared" si="7"/>
        <v>4</v>
      </c>
      <c r="G96">
        <f t="shared" si="7"/>
        <v>3</v>
      </c>
      <c r="H96">
        <f t="shared" si="7"/>
        <v>2</v>
      </c>
      <c r="I96">
        <f t="shared" si="7"/>
        <v>1</v>
      </c>
      <c r="J96" s="35">
        <f t="shared" si="5"/>
        <v>-6.166666666666667</v>
      </c>
      <c r="K96">
        <v>0</v>
      </c>
      <c r="L96" s="35" t="str">
        <f t="shared" si="6"/>
        <v>Bank</v>
      </c>
      <c r="M96">
        <v>72</v>
      </c>
      <c r="N96" s="38">
        <f t="shared" si="8"/>
        <v>7.090909090909091</v>
      </c>
      <c r="O96" s="39">
        <f t="shared" si="9"/>
        <v>8</v>
      </c>
    </row>
    <row r="97" spans="3:15" ht="12.75">
      <c r="C97">
        <v>53</v>
      </c>
      <c r="D97">
        <f t="shared" si="3"/>
        <v>-53</v>
      </c>
      <c r="E97">
        <v>5</v>
      </c>
      <c r="F97">
        <f t="shared" si="7"/>
        <v>4</v>
      </c>
      <c r="G97">
        <f t="shared" si="7"/>
        <v>3</v>
      </c>
      <c r="H97">
        <f t="shared" si="7"/>
        <v>2</v>
      </c>
      <c r="I97">
        <f t="shared" si="7"/>
        <v>1</v>
      </c>
      <c r="J97" s="35">
        <f t="shared" si="5"/>
        <v>-6.333333333333333</v>
      </c>
      <c r="K97">
        <v>0</v>
      </c>
      <c r="L97" s="35" t="str">
        <f t="shared" si="6"/>
        <v>Bank</v>
      </c>
      <c r="M97">
        <v>73</v>
      </c>
      <c r="N97" s="38">
        <f t="shared" si="8"/>
        <v>7</v>
      </c>
      <c r="O97" s="39">
        <f t="shared" si="9"/>
        <v>7</v>
      </c>
    </row>
    <row r="98" spans="3:15" ht="12.75">
      <c r="C98">
        <v>54</v>
      </c>
      <c r="D98">
        <f t="shared" si="3"/>
        <v>-54</v>
      </c>
      <c r="E98">
        <v>5</v>
      </c>
      <c r="F98">
        <f t="shared" si="7"/>
        <v>4</v>
      </c>
      <c r="G98">
        <f t="shared" si="7"/>
        <v>3</v>
      </c>
      <c r="H98">
        <f t="shared" si="7"/>
        <v>2</v>
      </c>
      <c r="I98">
        <f t="shared" si="7"/>
        <v>1</v>
      </c>
      <c r="J98" s="35">
        <f t="shared" si="5"/>
        <v>-6.5</v>
      </c>
      <c r="K98">
        <v>0</v>
      </c>
      <c r="L98" s="35" t="str">
        <f t="shared" si="6"/>
        <v>Bank</v>
      </c>
      <c r="M98">
        <v>74</v>
      </c>
      <c r="N98" s="38">
        <f t="shared" si="8"/>
        <v>6.909090909090909</v>
      </c>
      <c r="O98" s="39">
        <f t="shared" si="9"/>
        <v>7</v>
      </c>
    </row>
    <row r="99" spans="3:15" ht="12.75">
      <c r="C99">
        <v>55</v>
      </c>
      <c r="D99">
        <f t="shared" si="3"/>
        <v>-55</v>
      </c>
      <c r="E99">
        <v>5</v>
      </c>
      <c r="F99">
        <f t="shared" si="7"/>
        <v>4</v>
      </c>
      <c r="G99">
        <f t="shared" si="7"/>
        <v>3</v>
      </c>
      <c r="H99">
        <f t="shared" si="7"/>
        <v>2</v>
      </c>
      <c r="I99">
        <f t="shared" si="7"/>
        <v>1</v>
      </c>
      <c r="J99" s="35">
        <f t="shared" si="5"/>
        <v>-6.666666666666667</v>
      </c>
      <c r="K99">
        <v>0</v>
      </c>
      <c r="L99" s="35" t="str">
        <f t="shared" si="6"/>
        <v>Bank</v>
      </c>
      <c r="M99">
        <v>75</v>
      </c>
      <c r="N99" s="38">
        <f t="shared" si="8"/>
        <v>6.818181818181818</v>
      </c>
      <c r="O99" s="39">
        <f t="shared" si="9"/>
        <v>7</v>
      </c>
    </row>
    <row r="100" spans="3:15" ht="12.75">
      <c r="C100">
        <v>56</v>
      </c>
      <c r="D100">
        <f t="shared" si="3"/>
        <v>-56</v>
      </c>
      <c r="E100">
        <v>5</v>
      </c>
      <c r="F100">
        <f t="shared" si="7"/>
        <v>4</v>
      </c>
      <c r="G100">
        <f t="shared" si="7"/>
        <v>3</v>
      </c>
      <c r="H100">
        <f t="shared" si="7"/>
        <v>2</v>
      </c>
      <c r="I100">
        <f t="shared" si="7"/>
        <v>1</v>
      </c>
      <c r="J100" s="35">
        <f t="shared" si="5"/>
        <v>-6.833333333333333</v>
      </c>
      <c r="K100">
        <v>0</v>
      </c>
      <c r="L100" s="35" t="str">
        <f t="shared" si="6"/>
        <v>Bank</v>
      </c>
      <c r="M100">
        <v>76</v>
      </c>
      <c r="N100" s="38">
        <f t="shared" si="8"/>
        <v>6.7272727272727275</v>
      </c>
      <c r="O100" s="39">
        <f t="shared" si="9"/>
        <v>7</v>
      </c>
    </row>
    <row r="101" spans="3:15" ht="12.75">
      <c r="C101">
        <v>57</v>
      </c>
      <c r="D101">
        <f t="shared" si="3"/>
        <v>-57</v>
      </c>
      <c r="E101">
        <v>5</v>
      </c>
      <c r="F101">
        <f t="shared" si="7"/>
        <v>4</v>
      </c>
      <c r="G101">
        <f t="shared" si="7"/>
        <v>3</v>
      </c>
      <c r="H101">
        <f t="shared" si="7"/>
        <v>2</v>
      </c>
      <c r="I101">
        <f t="shared" si="7"/>
        <v>1</v>
      </c>
      <c r="J101" s="35">
        <f t="shared" si="5"/>
        <v>-7</v>
      </c>
      <c r="K101">
        <v>0</v>
      </c>
      <c r="L101" s="35" t="str">
        <f t="shared" si="6"/>
        <v>Bank</v>
      </c>
      <c r="M101">
        <v>77</v>
      </c>
      <c r="N101" s="38">
        <f t="shared" si="8"/>
        <v>6.636363636363637</v>
      </c>
      <c r="O101" s="39">
        <f t="shared" si="9"/>
        <v>7</v>
      </c>
    </row>
    <row r="102" spans="3:15" ht="12.75">
      <c r="C102">
        <v>58</v>
      </c>
      <c r="D102">
        <f t="shared" si="3"/>
        <v>-58</v>
      </c>
      <c r="E102">
        <v>5</v>
      </c>
      <c r="F102">
        <f t="shared" si="7"/>
        <v>4</v>
      </c>
      <c r="G102">
        <f t="shared" si="7"/>
        <v>3</v>
      </c>
      <c r="H102">
        <f t="shared" si="7"/>
        <v>2</v>
      </c>
      <c r="I102">
        <f t="shared" si="7"/>
        <v>1</v>
      </c>
      <c r="J102" s="35">
        <f t="shared" si="5"/>
        <v>-7.166666666666667</v>
      </c>
      <c r="K102">
        <v>0</v>
      </c>
      <c r="L102" s="35" t="str">
        <f t="shared" si="6"/>
        <v>Bank</v>
      </c>
      <c r="M102">
        <v>78</v>
      </c>
      <c r="N102" s="38">
        <f t="shared" si="8"/>
        <v>6.545454545454546</v>
      </c>
      <c r="O102" s="39">
        <f t="shared" si="9"/>
        <v>7</v>
      </c>
    </row>
    <row r="103" spans="3:15" ht="12.75">
      <c r="C103">
        <v>59</v>
      </c>
      <c r="D103">
        <f t="shared" si="3"/>
        <v>-59</v>
      </c>
      <c r="E103">
        <v>5</v>
      </c>
      <c r="F103">
        <f t="shared" si="7"/>
        <v>4</v>
      </c>
      <c r="G103">
        <f t="shared" si="7"/>
        <v>3</v>
      </c>
      <c r="H103">
        <f t="shared" si="7"/>
        <v>2</v>
      </c>
      <c r="I103">
        <f t="shared" si="7"/>
        <v>1</v>
      </c>
      <c r="J103" s="35">
        <f t="shared" si="5"/>
        <v>-7.333333333333333</v>
      </c>
      <c r="K103">
        <v>0</v>
      </c>
      <c r="L103" s="35" t="str">
        <f t="shared" si="6"/>
        <v>Bank</v>
      </c>
      <c r="M103">
        <v>79</v>
      </c>
      <c r="N103" s="38">
        <f t="shared" si="8"/>
        <v>6.454545454545454</v>
      </c>
      <c r="O103" s="39">
        <f t="shared" si="9"/>
        <v>7</v>
      </c>
    </row>
    <row r="104" spans="3:15" ht="12.75">
      <c r="C104">
        <v>60</v>
      </c>
      <c r="D104">
        <f t="shared" si="3"/>
        <v>-60</v>
      </c>
      <c r="E104">
        <v>5</v>
      </c>
      <c r="F104">
        <f t="shared" si="7"/>
        <v>4</v>
      </c>
      <c r="G104">
        <f t="shared" si="7"/>
        <v>3</v>
      </c>
      <c r="H104">
        <f t="shared" si="7"/>
        <v>2</v>
      </c>
      <c r="I104">
        <f t="shared" si="7"/>
        <v>1</v>
      </c>
      <c r="J104" s="35">
        <f t="shared" si="5"/>
        <v>-7.5</v>
      </c>
      <c r="K104">
        <v>0</v>
      </c>
      <c r="L104" s="35" t="str">
        <f t="shared" si="6"/>
        <v>Bank</v>
      </c>
      <c r="M104">
        <v>80</v>
      </c>
      <c r="N104" s="38">
        <f t="shared" si="8"/>
        <v>6.363636363636363</v>
      </c>
      <c r="O104" s="39">
        <f t="shared" si="9"/>
        <v>7</v>
      </c>
    </row>
    <row r="105" spans="3:15" ht="12.75">
      <c r="C105">
        <v>61</v>
      </c>
      <c r="D105">
        <f t="shared" si="3"/>
        <v>-61</v>
      </c>
      <c r="E105">
        <v>5</v>
      </c>
      <c r="F105">
        <f t="shared" si="7"/>
        <v>4</v>
      </c>
      <c r="G105">
        <f t="shared" si="7"/>
        <v>3</v>
      </c>
      <c r="H105">
        <f t="shared" si="7"/>
        <v>2</v>
      </c>
      <c r="I105">
        <f t="shared" si="7"/>
        <v>1</v>
      </c>
      <c r="J105" s="35">
        <f t="shared" si="5"/>
        <v>-7.666666666666667</v>
      </c>
      <c r="K105">
        <v>0</v>
      </c>
      <c r="L105" s="35" t="str">
        <f t="shared" si="6"/>
        <v>Bank</v>
      </c>
      <c r="M105">
        <v>81</v>
      </c>
      <c r="N105" s="38">
        <f t="shared" si="8"/>
        <v>6.2727272727272725</v>
      </c>
      <c r="O105" s="39">
        <f t="shared" si="9"/>
        <v>7</v>
      </c>
    </row>
    <row r="106" spans="3:15" ht="12.75">
      <c r="C106">
        <v>62</v>
      </c>
      <c r="D106">
        <f t="shared" si="3"/>
        <v>-62</v>
      </c>
      <c r="E106">
        <v>5</v>
      </c>
      <c r="F106">
        <f t="shared" si="7"/>
        <v>4</v>
      </c>
      <c r="G106">
        <f t="shared" si="7"/>
        <v>3</v>
      </c>
      <c r="H106">
        <f t="shared" si="7"/>
        <v>2</v>
      </c>
      <c r="I106">
        <f t="shared" si="7"/>
        <v>1</v>
      </c>
      <c r="J106" s="35">
        <f t="shared" si="5"/>
        <v>-7.833333333333333</v>
      </c>
      <c r="K106">
        <v>0</v>
      </c>
      <c r="L106" s="35" t="str">
        <f t="shared" si="6"/>
        <v>Bank</v>
      </c>
      <c r="M106">
        <v>82</v>
      </c>
      <c r="N106" s="38">
        <f t="shared" si="8"/>
        <v>6.181818181818182</v>
      </c>
      <c r="O106" s="39">
        <f t="shared" si="9"/>
        <v>7</v>
      </c>
    </row>
    <row r="107" spans="3:15" ht="12.75">
      <c r="C107">
        <v>63</v>
      </c>
      <c r="D107">
        <f t="shared" si="3"/>
        <v>-63</v>
      </c>
      <c r="E107">
        <v>5</v>
      </c>
      <c r="F107">
        <f t="shared" si="7"/>
        <v>4</v>
      </c>
      <c r="G107">
        <f t="shared" si="7"/>
        <v>3</v>
      </c>
      <c r="H107">
        <f t="shared" si="7"/>
        <v>2</v>
      </c>
      <c r="I107">
        <f t="shared" si="7"/>
        <v>1</v>
      </c>
      <c r="J107" s="35">
        <f t="shared" si="5"/>
        <v>-8</v>
      </c>
      <c r="K107">
        <v>0</v>
      </c>
      <c r="L107" s="35" t="str">
        <f t="shared" si="6"/>
        <v>Bank</v>
      </c>
      <c r="M107">
        <v>83</v>
      </c>
      <c r="N107" s="38">
        <f t="shared" si="8"/>
        <v>6.090909090909091</v>
      </c>
      <c r="O107" s="39">
        <f t="shared" si="9"/>
        <v>7</v>
      </c>
    </row>
    <row r="108" spans="3:15" ht="12.75">
      <c r="C108">
        <v>64</v>
      </c>
      <c r="D108">
        <f t="shared" si="3"/>
        <v>-64</v>
      </c>
      <c r="E108">
        <v>5</v>
      </c>
      <c r="F108">
        <f t="shared" si="7"/>
        <v>4</v>
      </c>
      <c r="G108">
        <f t="shared" si="7"/>
        <v>3</v>
      </c>
      <c r="H108">
        <f t="shared" si="7"/>
        <v>2</v>
      </c>
      <c r="I108">
        <f t="shared" si="7"/>
        <v>1</v>
      </c>
      <c r="J108" s="35">
        <f t="shared" si="5"/>
        <v>-8.166666666666666</v>
      </c>
      <c r="K108">
        <v>0</v>
      </c>
      <c r="L108" s="35" t="str">
        <f t="shared" si="6"/>
        <v>Bank</v>
      </c>
      <c r="M108">
        <v>84</v>
      </c>
      <c r="N108" s="38">
        <f t="shared" si="8"/>
        <v>6</v>
      </c>
      <c r="O108" s="39">
        <f t="shared" si="9"/>
        <v>6</v>
      </c>
    </row>
    <row r="109" spans="3:15" ht="12.75">
      <c r="C109">
        <v>65</v>
      </c>
      <c r="D109">
        <f aca="true" t="shared" si="10" ref="D109:D144">0-C109</f>
        <v>-65</v>
      </c>
      <c r="E109">
        <v>5</v>
      </c>
      <c r="F109">
        <f aca="true" t="shared" si="11" ref="F109:I144">F$43</f>
        <v>4</v>
      </c>
      <c r="G109">
        <f t="shared" si="11"/>
        <v>3</v>
      </c>
      <c r="H109">
        <f t="shared" si="11"/>
        <v>2</v>
      </c>
      <c r="I109">
        <f t="shared" si="11"/>
        <v>1</v>
      </c>
      <c r="J109" s="35">
        <f aca="true" t="shared" si="12" ref="J109:J144">AVERAGE(D109:I109)</f>
        <v>-8.333333333333334</v>
      </c>
      <c r="K109">
        <v>0</v>
      </c>
      <c r="L109" s="35" t="str">
        <f aca="true" t="shared" si="13" ref="L109:L144">IF(J109-K109&gt;0,"Roll",IF(J109&lt;K109,"Bank","Either"))</f>
        <v>Bank</v>
      </c>
      <c r="M109">
        <v>85</v>
      </c>
      <c r="N109" s="38">
        <f t="shared" si="8"/>
        <v>5.909090909090909</v>
      </c>
      <c r="O109" s="39">
        <f t="shared" si="9"/>
        <v>6</v>
      </c>
    </row>
    <row r="110" spans="3:15" ht="12.75">
      <c r="C110">
        <v>66</v>
      </c>
      <c r="D110">
        <f t="shared" si="10"/>
        <v>-66</v>
      </c>
      <c r="E110">
        <v>5</v>
      </c>
      <c r="F110">
        <f t="shared" si="11"/>
        <v>4</v>
      </c>
      <c r="G110">
        <f t="shared" si="11"/>
        <v>3</v>
      </c>
      <c r="H110">
        <f t="shared" si="11"/>
        <v>2</v>
      </c>
      <c r="I110">
        <f t="shared" si="11"/>
        <v>1</v>
      </c>
      <c r="J110" s="35">
        <f t="shared" si="12"/>
        <v>-8.5</v>
      </c>
      <c r="K110">
        <v>0</v>
      </c>
      <c r="L110" s="35" t="str">
        <f t="shared" si="13"/>
        <v>Bank</v>
      </c>
      <c r="M110">
        <v>86</v>
      </c>
      <c r="N110" s="38">
        <f t="shared" si="8"/>
        <v>5.818181818181818</v>
      </c>
      <c r="O110" s="39">
        <f t="shared" si="9"/>
        <v>6</v>
      </c>
    </row>
    <row r="111" spans="3:15" ht="12.75">
      <c r="C111">
        <v>67</v>
      </c>
      <c r="D111">
        <f t="shared" si="10"/>
        <v>-67</v>
      </c>
      <c r="E111">
        <v>5</v>
      </c>
      <c r="F111">
        <f t="shared" si="11"/>
        <v>4</v>
      </c>
      <c r="G111">
        <f t="shared" si="11"/>
        <v>3</v>
      </c>
      <c r="H111">
        <f t="shared" si="11"/>
        <v>2</v>
      </c>
      <c r="I111">
        <f t="shared" si="11"/>
        <v>1</v>
      </c>
      <c r="J111" s="35">
        <f t="shared" si="12"/>
        <v>-8.666666666666666</v>
      </c>
      <c r="K111">
        <v>0</v>
      </c>
      <c r="L111" s="35" t="str">
        <f t="shared" si="13"/>
        <v>Bank</v>
      </c>
      <c r="M111">
        <v>87</v>
      </c>
      <c r="N111" s="38">
        <f t="shared" si="8"/>
        <v>5.7272727272727275</v>
      </c>
      <c r="O111" s="39">
        <f t="shared" si="9"/>
        <v>6</v>
      </c>
    </row>
    <row r="112" spans="3:15" ht="12.75">
      <c r="C112">
        <v>68</v>
      </c>
      <c r="D112">
        <f t="shared" si="10"/>
        <v>-68</v>
      </c>
      <c r="E112">
        <v>5</v>
      </c>
      <c r="F112">
        <f t="shared" si="11"/>
        <v>4</v>
      </c>
      <c r="G112">
        <f t="shared" si="11"/>
        <v>3</v>
      </c>
      <c r="H112">
        <f t="shared" si="11"/>
        <v>2</v>
      </c>
      <c r="I112">
        <f t="shared" si="11"/>
        <v>1</v>
      </c>
      <c r="J112" s="35">
        <f t="shared" si="12"/>
        <v>-8.833333333333334</v>
      </c>
      <c r="K112">
        <v>0</v>
      </c>
      <c r="L112" s="35" t="str">
        <f t="shared" si="13"/>
        <v>Bank</v>
      </c>
      <c r="M112">
        <v>88</v>
      </c>
      <c r="N112" s="38">
        <f t="shared" si="8"/>
        <v>5.636363636363637</v>
      </c>
      <c r="O112" s="39">
        <f t="shared" si="9"/>
        <v>6</v>
      </c>
    </row>
    <row r="113" spans="3:15" ht="12.75">
      <c r="C113">
        <v>69</v>
      </c>
      <c r="D113">
        <f t="shared" si="10"/>
        <v>-69</v>
      </c>
      <c r="E113">
        <v>5</v>
      </c>
      <c r="F113">
        <f t="shared" si="11"/>
        <v>4</v>
      </c>
      <c r="G113">
        <f t="shared" si="11"/>
        <v>3</v>
      </c>
      <c r="H113">
        <f t="shared" si="11"/>
        <v>2</v>
      </c>
      <c r="I113">
        <f t="shared" si="11"/>
        <v>1</v>
      </c>
      <c r="J113" s="35">
        <f t="shared" si="12"/>
        <v>-9</v>
      </c>
      <c r="K113">
        <v>0</v>
      </c>
      <c r="L113" s="35" t="str">
        <f t="shared" si="13"/>
        <v>Bank</v>
      </c>
      <c r="M113">
        <v>89</v>
      </c>
      <c r="N113" s="38">
        <f t="shared" si="8"/>
        <v>5.545454545454546</v>
      </c>
      <c r="O113" s="39">
        <f t="shared" si="9"/>
        <v>6</v>
      </c>
    </row>
    <row r="114" spans="3:15" ht="12.75">
      <c r="C114">
        <v>70</v>
      </c>
      <c r="D114">
        <f t="shared" si="10"/>
        <v>-70</v>
      </c>
      <c r="E114">
        <v>5</v>
      </c>
      <c r="F114">
        <f t="shared" si="11"/>
        <v>4</v>
      </c>
      <c r="G114">
        <f t="shared" si="11"/>
        <v>3</v>
      </c>
      <c r="H114">
        <f t="shared" si="11"/>
        <v>2</v>
      </c>
      <c r="I114">
        <f t="shared" si="11"/>
        <v>1</v>
      </c>
      <c r="J114" s="35">
        <f t="shared" si="12"/>
        <v>-9.166666666666666</v>
      </c>
      <c r="K114">
        <v>0</v>
      </c>
      <c r="L114" s="35" t="str">
        <f t="shared" si="13"/>
        <v>Bank</v>
      </c>
      <c r="M114">
        <v>90</v>
      </c>
      <c r="N114" s="38">
        <f t="shared" si="8"/>
        <v>5.454545454545454</v>
      </c>
      <c r="O114" s="39">
        <f t="shared" si="9"/>
        <v>6</v>
      </c>
    </row>
    <row r="115" spans="3:15" ht="12.75">
      <c r="C115">
        <v>71</v>
      </c>
      <c r="D115">
        <f t="shared" si="10"/>
        <v>-71</v>
      </c>
      <c r="E115">
        <v>5</v>
      </c>
      <c r="F115">
        <f t="shared" si="11"/>
        <v>4</v>
      </c>
      <c r="G115">
        <f t="shared" si="11"/>
        <v>3</v>
      </c>
      <c r="H115">
        <f t="shared" si="11"/>
        <v>2</v>
      </c>
      <c r="I115">
        <f t="shared" si="11"/>
        <v>1</v>
      </c>
      <c r="J115" s="35">
        <f t="shared" si="12"/>
        <v>-9.333333333333334</v>
      </c>
      <c r="K115">
        <v>0</v>
      </c>
      <c r="L115" s="35" t="str">
        <f t="shared" si="13"/>
        <v>Bank</v>
      </c>
      <c r="M115">
        <v>91</v>
      </c>
      <c r="N115" s="38">
        <f t="shared" si="8"/>
        <v>5.363636363636363</v>
      </c>
      <c r="O115" s="39">
        <f t="shared" si="9"/>
        <v>6</v>
      </c>
    </row>
    <row r="116" spans="3:15" ht="12.75">
      <c r="C116">
        <v>72</v>
      </c>
      <c r="D116">
        <f t="shared" si="10"/>
        <v>-72</v>
      </c>
      <c r="E116">
        <v>5</v>
      </c>
      <c r="F116">
        <f t="shared" si="11"/>
        <v>4</v>
      </c>
      <c r="G116">
        <f t="shared" si="11"/>
        <v>3</v>
      </c>
      <c r="H116">
        <f t="shared" si="11"/>
        <v>2</v>
      </c>
      <c r="I116">
        <f t="shared" si="11"/>
        <v>1</v>
      </c>
      <c r="J116" s="35">
        <f t="shared" si="12"/>
        <v>-9.5</v>
      </c>
      <c r="K116">
        <v>0</v>
      </c>
      <c r="L116" s="35" t="str">
        <f t="shared" si="13"/>
        <v>Bank</v>
      </c>
      <c r="M116">
        <v>92</v>
      </c>
      <c r="N116" s="38">
        <f t="shared" si="8"/>
        <v>5.2727272727272725</v>
      </c>
      <c r="O116" s="39">
        <f t="shared" si="9"/>
        <v>6</v>
      </c>
    </row>
    <row r="117" spans="3:15" ht="12.75">
      <c r="C117">
        <v>73</v>
      </c>
      <c r="D117">
        <f t="shared" si="10"/>
        <v>-73</v>
      </c>
      <c r="E117">
        <v>5</v>
      </c>
      <c r="F117">
        <f t="shared" si="11"/>
        <v>4</v>
      </c>
      <c r="G117">
        <f t="shared" si="11"/>
        <v>3</v>
      </c>
      <c r="H117">
        <f t="shared" si="11"/>
        <v>2</v>
      </c>
      <c r="I117">
        <f t="shared" si="11"/>
        <v>1</v>
      </c>
      <c r="J117" s="35">
        <f t="shared" si="12"/>
        <v>-9.666666666666666</v>
      </c>
      <c r="K117">
        <v>0</v>
      </c>
      <c r="L117" s="35" t="str">
        <f t="shared" si="13"/>
        <v>Bank</v>
      </c>
      <c r="M117">
        <v>93</v>
      </c>
      <c r="N117" s="38">
        <f t="shared" si="8"/>
        <v>5.181818181818182</v>
      </c>
      <c r="O117" s="39">
        <f t="shared" si="9"/>
        <v>6</v>
      </c>
    </row>
    <row r="118" spans="3:15" ht="12.75">
      <c r="C118">
        <v>74</v>
      </c>
      <c r="D118">
        <f t="shared" si="10"/>
        <v>-74</v>
      </c>
      <c r="E118">
        <v>5</v>
      </c>
      <c r="F118">
        <f t="shared" si="11"/>
        <v>4</v>
      </c>
      <c r="G118">
        <f t="shared" si="11"/>
        <v>3</v>
      </c>
      <c r="H118">
        <f t="shared" si="11"/>
        <v>2</v>
      </c>
      <c r="I118">
        <f t="shared" si="11"/>
        <v>1</v>
      </c>
      <c r="J118" s="35">
        <f t="shared" si="12"/>
        <v>-9.833333333333334</v>
      </c>
      <c r="K118">
        <v>0</v>
      </c>
      <c r="L118" s="35" t="str">
        <f t="shared" si="13"/>
        <v>Bank</v>
      </c>
      <c r="M118">
        <v>94</v>
      </c>
      <c r="N118" s="38">
        <f t="shared" si="8"/>
        <v>5.090909090909091</v>
      </c>
      <c r="O118" s="39">
        <f t="shared" si="9"/>
        <v>6</v>
      </c>
    </row>
    <row r="119" spans="3:15" ht="12.75">
      <c r="C119">
        <v>75</v>
      </c>
      <c r="D119">
        <f t="shared" si="10"/>
        <v>-75</v>
      </c>
      <c r="E119">
        <v>5</v>
      </c>
      <c r="F119">
        <f t="shared" si="11"/>
        <v>4</v>
      </c>
      <c r="G119">
        <f t="shared" si="11"/>
        <v>3</v>
      </c>
      <c r="H119">
        <f t="shared" si="11"/>
        <v>2</v>
      </c>
      <c r="I119">
        <f t="shared" si="11"/>
        <v>1</v>
      </c>
      <c r="J119" s="35">
        <f t="shared" si="12"/>
        <v>-10</v>
      </c>
      <c r="K119">
        <v>0</v>
      </c>
      <c r="L119" s="35" t="str">
        <f t="shared" si="13"/>
        <v>Bank</v>
      </c>
      <c r="M119">
        <v>95</v>
      </c>
      <c r="N119" s="38">
        <f t="shared" si="8"/>
        <v>5</v>
      </c>
      <c r="O119" s="39">
        <f t="shared" si="9"/>
        <v>5</v>
      </c>
    </row>
    <row r="120" spans="3:15" ht="12.75">
      <c r="C120">
        <v>76</v>
      </c>
      <c r="D120">
        <f t="shared" si="10"/>
        <v>-76</v>
      </c>
      <c r="E120">
        <v>5</v>
      </c>
      <c r="F120">
        <f t="shared" si="11"/>
        <v>4</v>
      </c>
      <c r="G120">
        <f t="shared" si="11"/>
        <v>3</v>
      </c>
      <c r="H120">
        <f t="shared" si="11"/>
        <v>2</v>
      </c>
      <c r="I120">
        <f t="shared" si="11"/>
        <v>1</v>
      </c>
      <c r="J120" s="35">
        <f t="shared" si="12"/>
        <v>-10.166666666666666</v>
      </c>
      <c r="K120">
        <v>0</v>
      </c>
      <c r="L120" s="35" t="str">
        <f t="shared" si="13"/>
        <v>Bank</v>
      </c>
      <c r="M120">
        <v>96</v>
      </c>
      <c r="N120" s="38">
        <f t="shared" si="8"/>
        <v>4.909090909090909</v>
      </c>
      <c r="O120" s="39">
        <f t="shared" si="9"/>
        <v>5</v>
      </c>
    </row>
    <row r="121" spans="3:15" ht="12.75">
      <c r="C121">
        <v>77</v>
      </c>
      <c r="D121">
        <f t="shared" si="10"/>
        <v>-77</v>
      </c>
      <c r="E121">
        <v>5</v>
      </c>
      <c r="F121">
        <f t="shared" si="11"/>
        <v>4</v>
      </c>
      <c r="G121">
        <f t="shared" si="11"/>
        <v>3</v>
      </c>
      <c r="H121">
        <f t="shared" si="11"/>
        <v>2</v>
      </c>
      <c r="I121">
        <f t="shared" si="11"/>
        <v>1</v>
      </c>
      <c r="J121" s="35">
        <f t="shared" si="12"/>
        <v>-10.333333333333334</v>
      </c>
      <c r="K121">
        <v>0</v>
      </c>
      <c r="L121" s="35" t="str">
        <f t="shared" si="13"/>
        <v>Bank</v>
      </c>
      <c r="M121">
        <v>97</v>
      </c>
      <c r="N121" s="38">
        <f t="shared" si="8"/>
        <v>4.818181818181818</v>
      </c>
      <c r="O121" s="39">
        <f t="shared" si="9"/>
        <v>5</v>
      </c>
    </row>
    <row r="122" spans="3:15" ht="12.75">
      <c r="C122">
        <v>78</v>
      </c>
      <c r="D122">
        <f t="shared" si="10"/>
        <v>-78</v>
      </c>
      <c r="E122">
        <v>5</v>
      </c>
      <c r="F122">
        <f t="shared" si="11"/>
        <v>4</v>
      </c>
      <c r="G122">
        <f t="shared" si="11"/>
        <v>3</v>
      </c>
      <c r="H122">
        <f t="shared" si="11"/>
        <v>2</v>
      </c>
      <c r="I122">
        <f t="shared" si="11"/>
        <v>1</v>
      </c>
      <c r="J122" s="35">
        <f t="shared" si="12"/>
        <v>-10.5</v>
      </c>
      <c r="K122">
        <v>0</v>
      </c>
      <c r="L122" s="35" t="str">
        <f t="shared" si="13"/>
        <v>Bank</v>
      </c>
      <c r="M122">
        <v>98</v>
      </c>
      <c r="N122" s="38">
        <f t="shared" si="8"/>
        <v>4.7272727272727275</v>
      </c>
      <c r="O122" s="39">
        <f t="shared" si="9"/>
        <v>5</v>
      </c>
    </row>
    <row r="123" spans="3:15" ht="12.75">
      <c r="C123">
        <v>79</v>
      </c>
      <c r="D123">
        <f t="shared" si="10"/>
        <v>-79</v>
      </c>
      <c r="E123">
        <v>5</v>
      </c>
      <c r="F123">
        <f t="shared" si="11"/>
        <v>4</v>
      </c>
      <c r="G123">
        <f t="shared" si="11"/>
        <v>3</v>
      </c>
      <c r="H123">
        <f t="shared" si="11"/>
        <v>2</v>
      </c>
      <c r="I123">
        <f t="shared" si="11"/>
        <v>1</v>
      </c>
      <c r="J123" s="35">
        <f t="shared" si="12"/>
        <v>-10.666666666666666</v>
      </c>
      <c r="K123">
        <v>0</v>
      </c>
      <c r="L123" s="35" t="str">
        <f t="shared" si="13"/>
        <v>Bank</v>
      </c>
      <c r="M123">
        <v>99</v>
      </c>
      <c r="N123" s="38">
        <f t="shared" si="8"/>
        <v>4.636363636363637</v>
      </c>
      <c r="O123" s="39">
        <f t="shared" si="9"/>
        <v>5</v>
      </c>
    </row>
    <row r="124" spans="3:15" ht="12.75">
      <c r="C124">
        <v>80</v>
      </c>
      <c r="D124">
        <f t="shared" si="10"/>
        <v>-80</v>
      </c>
      <c r="E124">
        <v>5</v>
      </c>
      <c r="F124">
        <f t="shared" si="11"/>
        <v>4</v>
      </c>
      <c r="G124">
        <f t="shared" si="11"/>
        <v>3</v>
      </c>
      <c r="H124">
        <f t="shared" si="11"/>
        <v>2</v>
      </c>
      <c r="I124">
        <f t="shared" si="11"/>
        <v>1</v>
      </c>
      <c r="J124" s="35">
        <f t="shared" si="12"/>
        <v>-10.833333333333334</v>
      </c>
      <c r="K124">
        <v>0</v>
      </c>
      <c r="L124" s="35" t="str">
        <f t="shared" si="13"/>
        <v>Bank</v>
      </c>
      <c r="M124">
        <v>100</v>
      </c>
      <c r="N124" s="38">
        <f t="shared" si="8"/>
        <v>4.545454545454546</v>
      </c>
      <c r="O124" s="39">
        <f t="shared" si="9"/>
        <v>5</v>
      </c>
    </row>
    <row r="125" spans="3:12" ht="12.75">
      <c r="C125">
        <v>81</v>
      </c>
      <c r="D125">
        <f t="shared" si="10"/>
        <v>-81</v>
      </c>
      <c r="E125">
        <v>5</v>
      </c>
      <c r="F125">
        <f t="shared" si="11"/>
        <v>4</v>
      </c>
      <c r="G125">
        <f t="shared" si="11"/>
        <v>3</v>
      </c>
      <c r="H125">
        <f t="shared" si="11"/>
        <v>2</v>
      </c>
      <c r="I125">
        <f t="shared" si="11"/>
        <v>1</v>
      </c>
      <c r="J125" s="35">
        <f t="shared" si="12"/>
        <v>-11</v>
      </c>
      <c r="K125">
        <v>0</v>
      </c>
      <c r="L125" s="35" t="str">
        <f t="shared" si="13"/>
        <v>Bank</v>
      </c>
    </row>
    <row r="126" spans="3:12" ht="12.75">
      <c r="C126">
        <v>82</v>
      </c>
      <c r="D126">
        <f t="shared" si="10"/>
        <v>-82</v>
      </c>
      <c r="E126">
        <v>5</v>
      </c>
      <c r="F126">
        <f t="shared" si="11"/>
        <v>4</v>
      </c>
      <c r="G126">
        <f t="shared" si="11"/>
        <v>3</v>
      </c>
      <c r="H126">
        <f t="shared" si="11"/>
        <v>2</v>
      </c>
      <c r="I126">
        <f t="shared" si="11"/>
        <v>1</v>
      </c>
      <c r="J126" s="35">
        <f t="shared" si="12"/>
        <v>-11.166666666666666</v>
      </c>
      <c r="K126">
        <v>0</v>
      </c>
      <c r="L126" s="35" t="str">
        <f t="shared" si="13"/>
        <v>Bank</v>
      </c>
    </row>
    <row r="127" spans="3:12" ht="12.75">
      <c r="C127">
        <v>83</v>
      </c>
      <c r="D127">
        <f t="shared" si="10"/>
        <v>-83</v>
      </c>
      <c r="E127">
        <v>5</v>
      </c>
      <c r="F127">
        <f t="shared" si="11"/>
        <v>4</v>
      </c>
      <c r="G127">
        <f t="shared" si="11"/>
        <v>3</v>
      </c>
      <c r="H127">
        <f t="shared" si="11"/>
        <v>2</v>
      </c>
      <c r="I127">
        <f t="shared" si="11"/>
        <v>1</v>
      </c>
      <c r="J127" s="35">
        <f t="shared" si="12"/>
        <v>-11.333333333333334</v>
      </c>
      <c r="K127">
        <v>0</v>
      </c>
      <c r="L127" s="35" t="str">
        <f t="shared" si="13"/>
        <v>Bank</v>
      </c>
    </row>
    <row r="128" spans="3:12" ht="12.75">
      <c r="C128">
        <v>84</v>
      </c>
      <c r="D128">
        <f t="shared" si="10"/>
        <v>-84</v>
      </c>
      <c r="E128">
        <v>5</v>
      </c>
      <c r="F128">
        <f t="shared" si="11"/>
        <v>4</v>
      </c>
      <c r="G128">
        <f t="shared" si="11"/>
        <v>3</v>
      </c>
      <c r="H128">
        <f t="shared" si="11"/>
        <v>2</v>
      </c>
      <c r="I128">
        <f t="shared" si="11"/>
        <v>1</v>
      </c>
      <c r="J128" s="35">
        <f t="shared" si="12"/>
        <v>-11.5</v>
      </c>
      <c r="K128">
        <v>0</v>
      </c>
      <c r="L128" s="35" t="str">
        <f t="shared" si="13"/>
        <v>Bank</v>
      </c>
    </row>
    <row r="129" spans="3:12" ht="12.75">
      <c r="C129">
        <v>85</v>
      </c>
      <c r="D129">
        <f t="shared" si="10"/>
        <v>-85</v>
      </c>
      <c r="E129">
        <v>5</v>
      </c>
      <c r="F129">
        <f t="shared" si="11"/>
        <v>4</v>
      </c>
      <c r="G129">
        <f t="shared" si="11"/>
        <v>3</v>
      </c>
      <c r="H129">
        <f t="shared" si="11"/>
        <v>2</v>
      </c>
      <c r="I129">
        <f t="shared" si="11"/>
        <v>1</v>
      </c>
      <c r="J129" s="35">
        <f t="shared" si="12"/>
        <v>-11.666666666666666</v>
      </c>
      <c r="K129">
        <v>0</v>
      </c>
      <c r="L129" s="35" t="str">
        <f t="shared" si="13"/>
        <v>Bank</v>
      </c>
    </row>
    <row r="130" spans="3:12" ht="12.75">
      <c r="C130">
        <v>86</v>
      </c>
      <c r="D130">
        <f t="shared" si="10"/>
        <v>-86</v>
      </c>
      <c r="E130">
        <v>5</v>
      </c>
      <c r="F130">
        <f t="shared" si="11"/>
        <v>4</v>
      </c>
      <c r="G130">
        <f t="shared" si="11"/>
        <v>3</v>
      </c>
      <c r="H130">
        <f t="shared" si="11"/>
        <v>2</v>
      </c>
      <c r="I130">
        <f t="shared" si="11"/>
        <v>1</v>
      </c>
      <c r="J130" s="35">
        <f t="shared" si="12"/>
        <v>-11.833333333333334</v>
      </c>
      <c r="K130">
        <v>0</v>
      </c>
      <c r="L130" s="35" t="str">
        <f t="shared" si="13"/>
        <v>Bank</v>
      </c>
    </row>
    <row r="131" spans="3:12" ht="12.75">
      <c r="C131">
        <v>87</v>
      </c>
      <c r="D131">
        <f t="shared" si="10"/>
        <v>-87</v>
      </c>
      <c r="E131">
        <v>5</v>
      </c>
      <c r="F131">
        <f t="shared" si="11"/>
        <v>4</v>
      </c>
      <c r="G131">
        <f t="shared" si="11"/>
        <v>3</v>
      </c>
      <c r="H131">
        <f t="shared" si="11"/>
        <v>2</v>
      </c>
      <c r="I131">
        <f t="shared" si="11"/>
        <v>1</v>
      </c>
      <c r="J131" s="35">
        <f t="shared" si="12"/>
        <v>-12</v>
      </c>
      <c r="K131">
        <v>0</v>
      </c>
      <c r="L131" s="35" t="str">
        <f t="shared" si="13"/>
        <v>Bank</v>
      </c>
    </row>
    <row r="132" spans="3:12" ht="12.75">
      <c r="C132">
        <v>88</v>
      </c>
      <c r="D132">
        <f t="shared" si="10"/>
        <v>-88</v>
      </c>
      <c r="E132">
        <v>5</v>
      </c>
      <c r="F132">
        <f t="shared" si="11"/>
        <v>4</v>
      </c>
      <c r="G132">
        <f t="shared" si="11"/>
        <v>3</v>
      </c>
      <c r="H132">
        <f t="shared" si="11"/>
        <v>2</v>
      </c>
      <c r="I132">
        <f t="shared" si="11"/>
        <v>1</v>
      </c>
      <c r="J132" s="35">
        <f t="shared" si="12"/>
        <v>-12.166666666666666</v>
      </c>
      <c r="K132">
        <v>0</v>
      </c>
      <c r="L132" s="35" t="str">
        <f t="shared" si="13"/>
        <v>Bank</v>
      </c>
    </row>
    <row r="133" spans="3:12" ht="12.75">
      <c r="C133">
        <v>89</v>
      </c>
      <c r="D133">
        <f t="shared" si="10"/>
        <v>-89</v>
      </c>
      <c r="E133">
        <v>5</v>
      </c>
      <c r="F133">
        <f t="shared" si="11"/>
        <v>4</v>
      </c>
      <c r="G133">
        <f t="shared" si="11"/>
        <v>3</v>
      </c>
      <c r="H133">
        <f t="shared" si="11"/>
        <v>2</v>
      </c>
      <c r="I133">
        <f t="shared" si="11"/>
        <v>1</v>
      </c>
      <c r="J133" s="35">
        <f t="shared" si="12"/>
        <v>-12.333333333333334</v>
      </c>
      <c r="K133">
        <v>0</v>
      </c>
      <c r="L133" s="35" t="str">
        <f t="shared" si="13"/>
        <v>Bank</v>
      </c>
    </row>
    <row r="134" spans="3:12" ht="12.75">
      <c r="C134">
        <v>90</v>
      </c>
      <c r="D134">
        <f t="shared" si="10"/>
        <v>-90</v>
      </c>
      <c r="E134">
        <v>5</v>
      </c>
      <c r="F134">
        <f t="shared" si="11"/>
        <v>4</v>
      </c>
      <c r="G134">
        <f t="shared" si="11"/>
        <v>3</v>
      </c>
      <c r="H134">
        <f t="shared" si="11"/>
        <v>2</v>
      </c>
      <c r="I134">
        <f t="shared" si="11"/>
        <v>1</v>
      </c>
      <c r="J134" s="35">
        <f t="shared" si="12"/>
        <v>-12.5</v>
      </c>
      <c r="K134">
        <v>0</v>
      </c>
      <c r="L134" s="35" t="str">
        <f t="shared" si="13"/>
        <v>Bank</v>
      </c>
    </row>
    <row r="135" spans="3:12" ht="12.75">
      <c r="C135">
        <v>91</v>
      </c>
      <c r="D135">
        <f t="shared" si="10"/>
        <v>-91</v>
      </c>
      <c r="E135">
        <v>5</v>
      </c>
      <c r="F135">
        <f t="shared" si="11"/>
        <v>4</v>
      </c>
      <c r="G135">
        <f t="shared" si="11"/>
        <v>3</v>
      </c>
      <c r="H135">
        <f t="shared" si="11"/>
        <v>2</v>
      </c>
      <c r="I135">
        <f t="shared" si="11"/>
        <v>1</v>
      </c>
      <c r="J135" s="35">
        <f t="shared" si="12"/>
        <v>-12.666666666666666</v>
      </c>
      <c r="K135">
        <v>0</v>
      </c>
      <c r="L135" s="35" t="str">
        <f t="shared" si="13"/>
        <v>Bank</v>
      </c>
    </row>
    <row r="136" spans="3:12" ht="12.75">
      <c r="C136">
        <v>92</v>
      </c>
      <c r="D136">
        <f t="shared" si="10"/>
        <v>-92</v>
      </c>
      <c r="E136">
        <v>5</v>
      </c>
      <c r="F136">
        <f t="shared" si="11"/>
        <v>4</v>
      </c>
      <c r="G136">
        <f t="shared" si="11"/>
        <v>3</v>
      </c>
      <c r="H136">
        <f t="shared" si="11"/>
        <v>2</v>
      </c>
      <c r="I136">
        <f t="shared" si="11"/>
        <v>1</v>
      </c>
      <c r="J136" s="35">
        <f t="shared" si="12"/>
        <v>-12.833333333333334</v>
      </c>
      <c r="K136">
        <v>0</v>
      </c>
      <c r="L136" s="35" t="str">
        <f t="shared" si="13"/>
        <v>Bank</v>
      </c>
    </row>
    <row r="137" spans="3:12" ht="12.75">
      <c r="C137">
        <v>93</v>
      </c>
      <c r="D137">
        <f t="shared" si="10"/>
        <v>-93</v>
      </c>
      <c r="E137">
        <v>5</v>
      </c>
      <c r="F137">
        <f t="shared" si="11"/>
        <v>4</v>
      </c>
      <c r="G137">
        <f t="shared" si="11"/>
        <v>3</v>
      </c>
      <c r="H137">
        <f t="shared" si="11"/>
        <v>2</v>
      </c>
      <c r="I137">
        <f t="shared" si="11"/>
        <v>1</v>
      </c>
      <c r="J137" s="35">
        <f t="shared" si="12"/>
        <v>-13</v>
      </c>
      <c r="K137">
        <v>0</v>
      </c>
      <c r="L137" s="35" t="str">
        <f t="shared" si="13"/>
        <v>Bank</v>
      </c>
    </row>
    <row r="138" spans="3:12" ht="12.75">
      <c r="C138">
        <v>94</v>
      </c>
      <c r="D138">
        <f t="shared" si="10"/>
        <v>-94</v>
      </c>
      <c r="E138">
        <v>5</v>
      </c>
      <c r="F138">
        <f t="shared" si="11"/>
        <v>4</v>
      </c>
      <c r="G138">
        <f t="shared" si="11"/>
        <v>3</v>
      </c>
      <c r="H138">
        <f t="shared" si="11"/>
        <v>2</v>
      </c>
      <c r="I138">
        <f t="shared" si="11"/>
        <v>1</v>
      </c>
      <c r="J138" s="35">
        <f t="shared" si="12"/>
        <v>-13.166666666666666</v>
      </c>
      <c r="K138">
        <v>0</v>
      </c>
      <c r="L138" s="35" t="str">
        <f t="shared" si="13"/>
        <v>Bank</v>
      </c>
    </row>
    <row r="139" spans="3:12" ht="12.75">
      <c r="C139">
        <v>95</v>
      </c>
      <c r="D139">
        <f t="shared" si="10"/>
        <v>-95</v>
      </c>
      <c r="E139">
        <v>5</v>
      </c>
      <c r="F139">
        <f t="shared" si="11"/>
        <v>4</v>
      </c>
      <c r="G139">
        <f t="shared" si="11"/>
        <v>3</v>
      </c>
      <c r="H139">
        <f t="shared" si="11"/>
        <v>2</v>
      </c>
      <c r="I139">
        <f t="shared" si="11"/>
        <v>1</v>
      </c>
      <c r="J139" s="35">
        <f t="shared" si="12"/>
        <v>-13.333333333333334</v>
      </c>
      <c r="K139">
        <v>0</v>
      </c>
      <c r="L139" s="35" t="str">
        <f t="shared" si="13"/>
        <v>Bank</v>
      </c>
    </row>
    <row r="140" spans="3:12" ht="12.75">
      <c r="C140">
        <v>96</v>
      </c>
      <c r="D140">
        <f t="shared" si="10"/>
        <v>-96</v>
      </c>
      <c r="E140">
        <v>5</v>
      </c>
      <c r="F140">
        <f t="shared" si="11"/>
        <v>4</v>
      </c>
      <c r="G140">
        <f t="shared" si="11"/>
        <v>3</v>
      </c>
      <c r="H140">
        <f t="shared" si="11"/>
        <v>2</v>
      </c>
      <c r="I140">
        <f t="shared" si="11"/>
        <v>1</v>
      </c>
      <c r="J140" s="35">
        <f t="shared" si="12"/>
        <v>-13.5</v>
      </c>
      <c r="K140">
        <v>0</v>
      </c>
      <c r="L140" s="35" t="str">
        <f t="shared" si="13"/>
        <v>Bank</v>
      </c>
    </row>
    <row r="141" spans="3:12" ht="12.75">
      <c r="C141">
        <v>97</v>
      </c>
      <c r="D141">
        <f t="shared" si="10"/>
        <v>-97</v>
      </c>
      <c r="E141">
        <v>5</v>
      </c>
      <c r="F141">
        <f t="shared" si="11"/>
        <v>4</v>
      </c>
      <c r="G141">
        <f t="shared" si="11"/>
        <v>3</v>
      </c>
      <c r="H141">
        <f t="shared" si="11"/>
        <v>2</v>
      </c>
      <c r="I141">
        <f t="shared" si="11"/>
        <v>1</v>
      </c>
      <c r="J141" s="35">
        <f t="shared" si="12"/>
        <v>-13.666666666666666</v>
      </c>
      <c r="K141">
        <v>0</v>
      </c>
      <c r="L141" s="35" t="str">
        <f t="shared" si="13"/>
        <v>Bank</v>
      </c>
    </row>
    <row r="142" spans="3:12" ht="12.75">
      <c r="C142">
        <v>98</v>
      </c>
      <c r="D142">
        <f t="shared" si="10"/>
        <v>-98</v>
      </c>
      <c r="E142">
        <v>5</v>
      </c>
      <c r="F142">
        <f t="shared" si="11"/>
        <v>4</v>
      </c>
      <c r="G142">
        <f t="shared" si="11"/>
        <v>3</v>
      </c>
      <c r="H142">
        <f t="shared" si="11"/>
        <v>2</v>
      </c>
      <c r="I142">
        <f t="shared" si="11"/>
        <v>1</v>
      </c>
      <c r="J142" s="35">
        <f t="shared" si="12"/>
        <v>-13.833333333333334</v>
      </c>
      <c r="K142">
        <v>0</v>
      </c>
      <c r="L142" s="35" t="str">
        <f t="shared" si="13"/>
        <v>Bank</v>
      </c>
    </row>
    <row r="143" spans="3:12" ht="12.75">
      <c r="C143">
        <v>99</v>
      </c>
      <c r="D143">
        <f t="shared" si="10"/>
        <v>-99</v>
      </c>
      <c r="E143">
        <v>5</v>
      </c>
      <c r="F143">
        <f t="shared" si="11"/>
        <v>4</v>
      </c>
      <c r="G143">
        <f t="shared" si="11"/>
        <v>3</v>
      </c>
      <c r="H143">
        <f t="shared" si="11"/>
        <v>2</v>
      </c>
      <c r="I143">
        <f t="shared" si="11"/>
        <v>1</v>
      </c>
      <c r="J143" s="35">
        <f t="shared" si="12"/>
        <v>-14</v>
      </c>
      <c r="K143">
        <v>0</v>
      </c>
      <c r="L143" s="35" t="str">
        <f t="shared" si="13"/>
        <v>Bank</v>
      </c>
    </row>
    <row r="144" spans="3:12" ht="12.75">
      <c r="C144">
        <v>100</v>
      </c>
      <c r="D144">
        <f t="shared" si="10"/>
        <v>-100</v>
      </c>
      <c r="E144">
        <v>5</v>
      </c>
      <c r="F144">
        <f t="shared" si="11"/>
        <v>4</v>
      </c>
      <c r="G144">
        <f t="shared" si="11"/>
        <v>3</v>
      </c>
      <c r="H144">
        <f t="shared" si="11"/>
        <v>2</v>
      </c>
      <c r="I144">
        <f t="shared" si="11"/>
        <v>1</v>
      </c>
      <c r="J144" s="35">
        <f t="shared" si="12"/>
        <v>-14.166666666666666</v>
      </c>
      <c r="K144">
        <v>0</v>
      </c>
      <c r="L144" s="35" t="str">
        <f t="shared" si="13"/>
        <v>Bank</v>
      </c>
    </row>
  </sheetData>
  <sheetProtection/>
  <mergeCells count="1">
    <mergeCell ref="C14:K36"/>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Y67"/>
  <sheetViews>
    <sheetView tabSelected="1" zoomScale="80" zoomScaleNormal="80" zoomScalePageLayoutView="0" workbookViewId="0" topLeftCell="A1">
      <selection activeCell="A1" sqref="A1"/>
    </sheetView>
  </sheetViews>
  <sheetFormatPr defaultColWidth="0" defaultRowHeight="14.25" customHeight="1"/>
  <cols>
    <col min="1" max="1" width="2.8515625" style="3" customWidth="1"/>
    <col min="2" max="2" width="2.140625" style="3" customWidth="1"/>
    <col min="3" max="3" width="4.28125" style="3" customWidth="1"/>
    <col min="4" max="4" width="8.57421875" style="3" customWidth="1"/>
    <col min="5" max="5" width="4.28125" style="3" customWidth="1"/>
    <col min="6" max="6" width="8.57421875" style="3" customWidth="1"/>
    <col min="7" max="7" width="4.28125" style="3" customWidth="1"/>
    <col min="8" max="8" width="8.57421875" style="3" customWidth="1"/>
    <col min="9" max="9" width="4.28125" style="3" customWidth="1"/>
    <col min="10" max="12" width="0.71875" style="3" customWidth="1"/>
    <col min="13" max="13" width="0.5625" style="3" customWidth="1"/>
    <col min="14" max="15" width="0.71875" style="3" customWidth="1"/>
    <col min="16" max="16" width="2.140625" style="3" customWidth="1"/>
    <col min="17" max="20" width="3.7109375" style="3" customWidth="1"/>
    <col min="21" max="21" width="0.71875" style="3" customWidth="1"/>
    <col min="22" max="25" width="3.7109375" style="3" customWidth="1"/>
    <col min="26" max="26" width="2.8515625" style="3" customWidth="1"/>
    <col min="27" max="16384" width="2.8515625" style="3" hidden="1" customWidth="1"/>
  </cols>
  <sheetData>
    <row r="1" spans="1:3" ht="8.25" customHeight="1">
      <c r="A1" s="37"/>
      <c r="B1" s="1"/>
      <c r="C1" s="2">
        <f ca="1">ROUNDUP(6*RAND(),0)</f>
        <v>4</v>
      </c>
    </row>
    <row r="2" spans="1:25" ht="8.25" customHeight="1">
      <c r="A2" s="1"/>
      <c r="B2" s="1"/>
      <c r="Q2" s="58" t="str">
        <f>IF(I26=0,IF(E26=1,"Your turn","My turn"),IF(I26=1,"You win!","You lose!"))</f>
        <v>Your turn</v>
      </c>
      <c r="R2" s="59"/>
      <c r="S2" s="59"/>
      <c r="T2" s="59"/>
      <c r="U2" s="59"/>
      <c r="V2" s="59"/>
      <c r="W2" s="59"/>
      <c r="X2" s="59"/>
      <c r="Y2" s="60"/>
    </row>
    <row r="3" spans="1:25" ht="8.25" customHeight="1">
      <c r="A3" s="1"/>
      <c r="B3" s="1"/>
      <c r="Q3" s="61"/>
      <c r="R3" s="62"/>
      <c r="S3" s="62"/>
      <c r="T3" s="62"/>
      <c r="U3" s="62"/>
      <c r="V3" s="62"/>
      <c r="W3" s="62"/>
      <c r="X3" s="62"/>
      <c r="Y3" s="63"/>
    </row>
    <row r="4" spans="1:25" ht="8.25" customHeight="1">
      <c r="A4" s="1"/>
      <c r="B4" s="1"/>
      <c r="Q4" s="61"/>
      <c r="R4" s="62"/>
      <c r="S4" s="62"/>
      <c r="T4" s="62"/>
      <c r="U4" s="62"/>
      <c r="V4" s="62"/>
      <c r="W4" s="62"/>
      <c r="X4" s="62"/>
      <c r="Y4" s="63"/>
    </row>
    <row r="5" spans="1:25" ht="5.25" customHeight="1">
      <c r="A5" s="1"/>
      <c r="B5" s="1"/>
      <c r="Q5" s="64"/>
      <c r="R5" s="65"/>
      <c r="S5" s="65"/>
      <c r="T5" s="65"/>
      <c r="U5" s="65"/>
      <c r="V5" s="65"/>
      <c r="W5" s="65"/>
      <c r="X5" s="65"/>
      <c r="Y5" s="66"/>
    </row>
    <row r="6" spans="1:25" ht="11.25" customHeight="1" thickBot="1">
      <c r="A6" s="1"/>
      <c r="B6" s="4"/>
      <c r="C6" s="4"/>
      <c r="D6" s="4"/>
      <c r="E6" s="4"/>
      <c r="F6" s="4"/>
      <c r="G6" s="4"/>
      <c r="H6" s="4"/>
      <c r="I6" s="4"/>
      <c r="J6" s="4"/>
      <c r="K6" s="4"/>
      <c r="L6" s="4"/>
      <c r="V6" s="55" t="s">
        <v>27</v>
      </c>
      <c r="W6" s="55"/>
      <c r="X6" s="51">
        <v>100</v>
      </c>
      <c r="Y6" s="52"/>
    </row>
    <row r="7" spans="1:25" ht="21.75" customHeight="1" thickBot="1">
      <c r="A7" s="5"/>
      <c r="B7" s="4"/>
      <c r="C7" s="6">
        <v>3</v>
      </c>
      <c r="D7" s="7"/>
      <c r="E7" s="7"/>
      <c r="F7" s="7"/>
      <c r="G7" s="7"/>
      <c r="H7" s="7"/>
      <c r="I7" s="8"/>
      <c r="J7" s="4"/>
      <c r="K7" s="4"/>
      <c r="L7" s="4"/>
      <c r="V7" s="56"/>
      <c r="W7" s="56"/>
      <c r="X7" s="53"/>
      <c r="Y7" s="54"/>
    </row>
    <row r="8" spans="1:25" ht="45" customHeight="1">
      <c r="A8" s="5"/>
      <c r="B8" s="4"/>
      <c r="C8" s="9"/>
      <c r="D8" s="10">
        <f>IF(OR($C$7=4,$C$7=5,$C$7=6),1,"")</f>
      </c>
      <c r="E8" s="10"/>
      <c r="F8" s="10"/>
      <c r="G8" s="10"/>
      <c r="H8" s="10">
        <f>IF(OR($C$7=2,$C$7=3,$C$7=4,$C$7=5,$C$7=6),1,"")</f>
        <v>1</v>
      </c>
      <c r="I8" s="11"/>
      <c r="J8" s="4"/>
      <c r="K8" s="4"/>
      <c r="L8" s="4"/>
      <c r="Q8" s="70" t="s">
        <v>31</v>
      </c>
      <c r="R8" s="71"/>
      <c r="S8" s="71"/>
      <c r="T8" s="72"/>
      <c r="U8" s="12"/>
      <c r="V8" s="79" t="s">
        <v>32</v>
      </c>
      <c r="W8" s="80"/>
      <c r="X8" s="81"/>
      <c r="Y8" s="82"/>
    </row>
    <row r="9" spans="2:25" ht="21.75" customHeight="1" thickBot="1">
      <c r="B9" s="4"/>
      <c r="C9" s="9"/>
      <c r="D9" s="10"/>
      <c r="E9" s="10"/>
      <c r="F9" s="10"/>
      <c r="G9" s="10"/>
      <c r="H9" s="10"/>
      <c r="I9" s="11"/>
      <c r="J9" s="4"/>
      <c r="K9" s="4"/>
      <c r="L9" s="4"/>
      <c r="Q9" s="42">
        <f>D29</f>
        <v>0</v>
      </c>
      <c r="R9" s="43"/>
      <c r="S9" s="43"/>
      <c r="T9" s="44"/>
      <c r="V9" s="48">
        <f>F29</f>
        <v>0</v>
      </c>
      <c r="W9" s="49"/>
      <c r="X9" s="49"/>
      <c r="Y9" s="50"/>
    </row>
    <row r="10" spans="2:25" ht="45" customHeight="1">
      <c r="B10" s="4"/>
      <c r="C10" s="9"/>
      <c r="D10" s="10">
        <f>IF($C$7=6,1,"")</f>
      </c>
      <c r="E10" s="10"/>
      <c r="F10" s="10">
        <f>IF(OR($C$7=5,$C$7=1,$C$7=3),1,"")</f>
        <v>1</v>
      </c>
      <c r="G10" s="10"/>
      <c r="H10" s="10">
        <f>IF($C$7=6,1,"")</f>
      </c>
      <c r="I10" s="11"/>
      <c r="J10" s="4"/>
      <c r="K10" s="4"/>
      <c r="L10" s="4"/>
      <c r="Q10" s="45">
        <f>D33</f>
        <v>0</v>
      </c>
      <c r="R10" s="46"/>
      <c r="S10" s="46"/>
      <c r="T10" s="47"/>
      <c r="U10" s="12"/>
      <c r="V10" s="73">
        <f>F33</f>
        <v>0</v>
      </c>
      <c r="W10" s="74"/>
      <c r="X10" s="74"/>
      <c r="Y10" s="75"/>
    </row>
    <row r="11" spans="2:25" ht="21.75" customHeight="1" thickBot="1">
      <c r="B11" s="4"/>
      <c r="C11" s="9"/>
      <c r="D11" s="10"/>
      <c r="E11" s="10"/>
      <c r="F11" s="10"/>
      <c r="G11" s="10"/>
      <c r="H11" s="10"/>
      <c r="I11" s="11"/>
      <c r="J11" s="4"/>
      <c r="K11" s="4"/>
      <c r="L11" s="4"/>
      <c r="Q11" s="67" t="str">
        <f>IF(Q10&gt;(X6-1),"You Win!",IF(V10&gt;(X6-1),"",IF(Q10=0,X6&amp;" to win",X6-Q10&amp;" more to win")))</f>
        <v>100 to win</v>
      </c>
      <c r="R11" s="68"/>
      <c r="S11" s="68"/>
      <c r="T11" s="69"/>
      <c r="V11" s="76" t="str">
        <f>IF(V10&gt;(X6-1),"I Win!",IF(Q10&gt;(X6-1),"",IF(V10=0,X6&amp;" to win",X6-V10&amp;" more to win")))</f>
        <v>100 to win</v>
      </c>
      <c r="W11" s="77"/>
      <c r="X11" s="77"/>
      <c r="Y11" s="78"/>
    </row>
    <row r="12" spans="2:25" ht="45" customHeight="1">
      <c r="B12" s="4"/>
      <c r="C12" s="9"/>
      <c r="D12" s="10">
        <f>IF(OR($C$7=2,$C$7=3,$C$7=4,$C$7=5,$C$7=6),1,"")</f>
        <v>1</v>
      </c>
      <c r="E12" s="10"/>
      <c r="F12" s="10"/>
      <c r="G12" s="10"/>
      <c r="H12" s="10">
        <f>IF(OR($C$7=4,$C$7=5,$C$7=6),1,"")</f>
      </c>
      <c r="I12" s="11"/>
      <c r="J12" s="4"/>
      <c r="K12" s="4"/>
      <c r="L12" s="4"/>
      <c r="Q12" s="57">
        <f>IF(I26=1,"Well done!  You win.",IF(I26=2,"Unlucky!  You lost.",""))&amp;IF(I26&gt;0,"  Click New Game to try again.","")</f>
      </c>
      <c r="R12" s="57"/>
      <c r="S12" s="57"/>
      <c r="T12" s="57"/>
      <c r="U12" s="57"/>
      <c r="V12" s="57"/>
      <c r="W12" s="57"/>
      <c r="X12" s="57"/>
      <c r="Y12" s="57"/>
    </row>
    <row r="13" spans="2:25" ht="21.75" customHeight="1" thickBot="1">
      <c r="B13" s="4"/>
      <c r="C13" s="14"/>
      <c r="D13" s="15"/>
      <c r="E13" s="15"/>
      <c r="F13" s="15"/>
      <c r="G13" s="15"/>
      <c r="H13" s="15"/>
      <c r="I13" s="16"/>
      <c r="J13" s="4"/>
      <c r="K13" s="4"/>
      <c r="L13" s="4"/>
      <c r="Q13" s="57"/>
      <c r="R13" s="57"/>
      <c r="S13" s="57"/>
      <c r="T13" s="57"/>
      <c r="U13" s="57"/>
      <c r="V13" s="57"/>
      <c r="W13" s="57"/>
      <c r="X13" s="57"/>
      <c r="Y13" s="57"/>
    </row>
    <row r="14" spans="2:12" ht="11.25" customHeight="1">
      <c r="B14" s="4"/>
      <c r="C14" s="4"/>
      <c r="D14" s="4"/>
      <c r="E14" s="4"/>
      <c r="F14" s="4"/>
      <c r="G14" s="4"/>
      <c r="H14" s="4"/>
      <c r="I14" s="4"/>
      <c r="J14" s="4"/>
      <c r="K14" s="4"/>
      <c r="L14" s="4"/>
    </row>
    <row r="15" ht="15" customHeight="1"/>
    <row r="16" ht="3.75" customHeight="1"/>
    <row r="17" ht="3.75" customHeight="1"/>
    <row r="18" ht="3.75" customHeight="1"/>
    <row r="19" ht="3.75" customHeight="1"/>
    <row r="20" ht="3.75" customHeight="1"/>
    <row r="21" ht="3.75" customHeight="1"/>
    <row r="22" ht="3.75" customHeight="1"/>
    <row r="23" ht="3.75" customHeight="1"/>
    <row r="24" ht="3.75" customHeight="1"/>
    <row r="25" ht="3.75" customHeight="1"/>
    <row r="26" spans="3:9" ht="14.25" customHeight="1" thickBot="1">
      <c r="C26" s="3" t="s">
        <v>4</v>
      </c>
      <c r="E26" s="3">
        <v>1</v>
      </c>
      <c r="F26" s="3" t="s">
        <v>5</v>
      </c>
      <c r="H26" s="3" t="s">
        <v>7</v>
      </c>
      <c r="I26" s="3">
        <f>IF(D33&gt;(X6-1),1,IF(F33&gt;(X6-1),2,0))</f>
        <v>0</v>
      </c>
    </row>
    <row r="27" spans="3:10" ht="14.25" customHeight="1">
      <c r="C27" s="18" t="s">
        <v>2</v>
      </c>
      <c r="D27" s="19"/>
      <c r="E27" s="18" t="s">
        <v>3</v>
      </c>
      <c r="F27" s="20"/>
      <c r="H27" s="3" t="s">
        <v>29</v>
      </c>
      <c r="I27" s="3">
        <f>IF(OR(F29+F33&gt;(X6-1),F29&gt;15),0,1)</f>
        <v>1</v>
      </c>
      <c r="J27" s="3" t="s">
        <v>30</v>
      </c>
    </row>
    <row r="28" spans="3:8" ht="14.25" customHeight="1">
      <c r="C28" s="21"/>
      <c r="D28" s="22" t="s">
        <v>1</v>
      </c>
      <c r="E28" s="21"/>
      <c r="F28" s="23" t="s">
        <v>1</v>
      </c>
      <c r="H28" s="88" t="s">
        <v>57</v>
      </c>
    </row>
    <row r="29" spans="3:8" ht="14.25" customHeight="1">
      <c r="C29" s="21"/>
      <c r="D29" s="24">
        <f>SUM(C28:C67)*(COUNTIF(C28:C67,6)=0)</f>
        <v>0</v>
      </c>
      <c r="E29" s="21"/>
      <c r="F29" s="25">
        <f>SUM(E28:E67)*(COUNTIF(E28:E67,6)=0)</f>
        <v>0</v>
      </c>
      <c r="H29" s="88" t="s">
        <v>58</v>
      </c>
    </row>
    <row r="30" spans="3:8" ht="14.25" customHeight="1">
      <c r="C30" s="21"/>
      <c r="D30" s="22" t="s">
        <v>0</v>
      </c>
      <c r="E30" s="21"/>
      <c r="F30" s="23" t="s">
        <v>0</v>
      </c>
      <c r="H30" s="88" t="s">
        <v>59</v>
      </c>
    </row>
    <row r="31" spans="3:8" ht="14.25" customHeight="1">
      <c r="C31" s="21"/>
      <c r="D31" s="24">
        <f>IF(COUNTIF(C28:C67,6)=0,0,1)</f>
        <v>0</v>
      </c>
      <c r="E31" s="21"/>
      <c r="F31" s="25">
        <f>IF(COUNTIF(E28:E67,6)=0,0,1)</f>
        <v>0</v>
      </c>
      <c r="H31" s="88" t="s">
        <v>60</v>
      </c>
    </row>
    <row r="32" spans="3:6" ht="14.25" customHeight="1">
      <c r="C32" s="21"/>
      <c r="D32" s="22" t="s">
        <v>6</v>
      </c>
      <c r="E32" s="21"/>
      <c r="F32" s="23" t="s">
        <v>6</v>
      </c>
    </row>
    <row r="33" spans="3:6" ht="14.25" customHeight="1">
      <c r="C33" s="21"/>
      <c r="D33" s="24">
        <v>0</v>
      </c>
      <c r="E33" s="21"/>
      <c r="F33" s="25">
        <v>0</v>
      </c>
    </row>
    <row r="34" spans="3:6" ht="14.25" customHeight="1">
      <c r="C34" s="21"/>
      <c r="D34" s="26"/>
      <c r="E34" s="21"/>
      <c r="F34" s="27"/>
    </row>
    <row r="35" spans="3:6" ht="14.25" customHeight="1">
      <c r="C35" s="21"/>
      <c r="D35" s="26"/>
      <c r="E35" s="21"/>
      <c r="F35" s="27"/>
    </row>
    <row r="36" spans="3:6" ht="14.25" customHeight="1">
      <c r="C36" s="21"/>
      <c r="D36" s="26"/>
      <c r="E36" s="21"/>
      <c r="F36" s="27"/>
    </row>
    <row r="37" spans="3:6" ht="14.25" customHeight="1">
      <c r="C37" s="21"/>
      <c r="D37" s="26"/>
      <c r="E37" s="21"/>
      <c r="F37" s="27"/>
    </row>
    <row r="38" spans="3:6" ht="14.25" customHeight="1">
      <c r="C38" s="21"/>
      <c r="D38" s="26"/>
      <c r="E38" s="21"/>
      <c r="F38" s="27"/>
    </row>
    <row r="39" spans="3:6" ht="14.25" customHeight="1">
      <c r="C39" s="21"/>
      <c r="D39" s="26"/>
      <c r="E39" s="21"/>
      <c r="F39" s="27"/>
    </row>
    <row r="40" spans="3:6" ht="14.25" customHeight="1">
      <c r="C40" s="21"/>
      <c r="D40" s="26"/>
      <c r="E40" s="21"/>
      <c r="F40" s="27"/>
    </row>
    <row r="41" spans="3:6" ht="14.25" customHeight="1">
      <c r="C41" s="21"/>
      <c r="D41" s="26"/>
      <c r="E41" s="21"/>
      <c r="F41" s="27"/>
    </row>
    <row r="42" spans="3:6" ht="14.25" customHeight="1">
      <c r="C42" s="21"/>
      <c r="D42" s="26"/>
      <c r="E42" s="21"/>
      <c r="F42" s="27"/>
    </row>
    <row r="43" spans="3:6" ht="14.25" customHeight="1">
      <c r="C43" s="21"/>
      <c r="D43" s="26"/>
      <c r="E43" s="21"/>
      <c r="F43" s="27"/>
    </row>
    <row r="44" spans="3:6" ht="14.25" customHeight="1">
      <c r="C44" s="21"/>
      <c r="D44" s="26"/>
      <c r="E44" s="21"/>
      <c r="F44" s="27"/>
    </row>
    <row r="45" spans="3:6" ht="14.25" customHeight="1">
      <c r="C45" s="21"/>
      <c r="D45" s="26"/>
      <c r="E45" s="21"/>
      <c r="F45" s="27"/>
    </row>
    <row r="46" spans="3:6" ht="14.25" customHeight="1">
      <c r="C46" s="21"/>
      <c r="D46" s="26"/>
      <c r="E46" s="21"/>
      <c r="F46" s="27"/>
    </row>
    <row r="47" spans="3:6" ht="14.25" customHeight="1">
      <c r="C47" s="21"/>
      <c r="D47" s="26"/>
      <c r="E47" s="21"/>
      <c r="F47" s="27"/>
    </row>
    <row r="48" spans="3:6" ht="14.25" customHeight="1">
      <c r="C48" s="21"/>
      <c r="D48" s="26"/>
      <c r="E48" s="21"/>
      <c r="F48" s="27"/>
    </row>
    <row r="49" spans="3:6" ht="14.25" customHeight="1">
      <c r="C49" s="21"/>
      <c r="D49" s="26"/>
      <c r="E49" s="21"/>
      <c r="F49" s="27"/>
    </row>
    <row r="50" spans="3:6" ht="14.25" customHeight="1">
      <c r="C50" s="21"/>
      <c r="D50" s="26"/>
      <c r="E50" s="21"/>
      <c r="F50" s="27"/>
    </row>
    <row r="51" spans="3:6" ht="14.25" customHeight="1">
      <c r="C51" s="21"/>
      <c r="D51" s="26"/>
      <c r="E51" s="21"/>
      <c r="F51" s="27"/>
    </row>
    <row r="52" spans="3:6" ht="14.25" customHeight="1">
      <c r="C52" s="21"/>
      <c r="D52" s="26"/>
      <c r="E52" s="21"/>
      <c r="F52" s="27"/>
    </row>
    <row r="53" spans="3:6" ht="14.25" customHeight="1">
      <c r="C53" s="21"/>
      <c r="D53" s="26"/>
      <c r="E53" s="21"/>
      <c r="F53" s="27"/>
    </row>
    <row r="54" spans="3:6" ht="14.25" customHeight="1">
      <c r="C54" s="21"/>
      <c r="D54" s="26"/>
      <c r="E54" s="21"/>
      <c r="F54" s="27"/>
    </row>
    <row r="55" spans="3:6" ht="14.25" customHeight="1">
      <c r="C55" s="21"/>
      <c r="D55" s="26"/>
      <c r="E55" s="21"/>
      <c r="F55" s="27"/>
    </row>
    <row r="56" spans="3:6" ht="14.25" customHeight="1">
      <c r="C56" s="21"/>
      <c r="D56" s="26"/>
      <c r="E56" s="21"/>
      <c r="F56" s="27"/>
    </row>
    <row r="57" spans="3:6" ht="14.25" customHeight="1">
      <c r="C57" s="21"/>
      <c r="D57" s="26"/>
      <c r="E57" s="21"/>
      <c r="F57" s="27"/>
    </row>
    <row r="58" spans="3:6" ht="14.25" customHeight="1">
      <c r="C58" s="21"/>
      <c r="D58" s="26"/>
      <c r="E58" s="21"/>
      <c r="F58" s="27"/>
    </row>
    <row r="59" spans="3:6" ht="14.25" customHeight="1">
      <c r="C59" s="21"/>
      <c r="D59" s="26"/>
      <c r="E59" s="21"/>
      <c r="F59" s="27"/>
    </row>
    <row r="60" spans="3:6" ht="14.25" customHeight="1">
      <c r="C60" s="21"/>
      <c r="D60" s="26"/>
      <c r="E60" s="21"/>
      <c r="F60" s="27"/>
    </row>
    <row r="61" spans="3:6" ht="14.25" customHeight="1">
      <c r="C61" s="21"/>
      <c r="D61" s="26"/>
      <c r="E61" s="21"/>
      <c r="F61" s="27"/>
    </row>
    <row r="62" spans="3:6" ht="14.25" customHeight="1">
      <c r="C62" s="21"/>
      <c r="D62" s="26"/>
      <c r="E62" s="21"/>
      <c r="F62" s="27"/>
    </row>
    <row r="63" spans="3:6" ht="14.25" customHeight="1">
      <c r="C63" s="21"/>
      <c r="D63" s="26"/>
      <c r="E63" s="21"/>
      <c r="F63" s="27"/>
    </row>
    <row r="64" spans="3:6" ht="14.25" customHeight="1">
      <c r="C64" s="21"/>
      <c r="D64" s="26"/>
      <c r="E64" s="21"/>
      <c r="F64" s="27"/>
    </row>
    <row r="65" spans="3:6" ht="14.25" customHeight="1">
      <c r="C65" s="21"/>
      <c r="D65" s="26"/>
      <c r="E65" s="21"/>
      <c r="F65" s="27"/>
    </row>
    <row r="66" spans="3:6" ht="14.25" customHeight="1">
      <c r="C66" s="21"/>
      <c r="D66" s="26"/>
      <c r="E66" s="21"/>
      <c r="F66" s="27"/>
    </row>
    <row r="67" spans="3:6" ht="14.25" customHeight="1" thickBot="1">
      <c r="C67" s="28"/>
      <c r="D67" s="29"/>
      <c r="E67" s="28"/>
      <c r="F67" s="30"/>
    </row>
  </sheetData>
  <sheetProtection selectLockedCells="1"/>
  <mergeCells count="12">
    <mergeCell ref="Q2:Y5"/>
    <mergeCell ref="Q11:T11"/>
    <mergeCell ref="Q8:T8"/>
    <mergeCell ref="V10:Y10"/>
    <mergeCell ref="V11:Y11"/>
    <mergeCell ref="V8:Y8"/>
    <mergeCell ref="Q9:T9"/>
    <mergeCell ref="Q10:T10"/>
    <mergeCell ref="V9:Y9"/>
    <mergeCell ref="X6:Y7"/>
    <mergeCell ref="V6:W7"/>
    <mergeCell ref="Q12:Y13"/>
  </mergeCells>
  <conditionalFormatting sqref="C8:C13 D7:I13">
    <cfRule type="cellIs" priority="1" dxfId="2" operator="equal" stopIfTrue="1">
      <formula>1</formula>
    </cfRule>
  </conditionalFormatting>
  <conditionalFormatting sqref="B6:L6 J7:L14 B14:I14 B7:B13 Q2:Y5">
    <cfRule type="expression" priority="2" dxfId="1" stopIfTrue="1">
      <formula>AND($E$26=1,$I$26=0)</formula>
    </cfRule>
    <cfRule type="expression" priority="3" dxfId="0" stopIfTrue="1">
      <formula>AND($E$26=2,$I$26=0)</formula>
    </cfRule>
  </conditionalFormatting>
  <dataValidations count="1">
    <dataValidation type="whole" showErrorMessage="1" errorTitle="Out of range" error="Enter a number between 1 and 999" sqref="X6:Y7">
      <formula1>1</formula1>
      <formula2>999</formula2>
    </dataValidation>
  </dataValidations>
  <printOptions/>
  <pageMargins left="0.75" right="0.75" top="1" bottom="1" header="0.5" footer="0.5"/>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1"/>
  <dimension ref="A1:Y67"/>
  <sheetViews>
    <sheetView zoomScale="80" zoomScaleNormal="80" zoomScalePageLayoutView="0" workbookViewId="0" topLeftCell="A1">
      <selection activeCell="X6" sqref="X6:Y7"/>
    </sheetView>
  </sheetViews>
  <sheetFormatPr defaultColWidth="0" defaultRowHeight="14.25" customHeight="1"/>
  <cols>
    <col min="1" max="1" width="2.8515625" style="3" customWidth="1"/>
    <col min="2" max="2" width="2.140625" style="3" customWidth="1"/>
    <col min="3" max="3" width="4.28125" style="3" customWidth="1"/>
    <col min="4" max="4" width="8.57421875" style="3" customWidth="1"/>
    <col min="5" max="5" width="4.28125" style="3" customWidth="1"/>
    <col min="6" max="6" width="8.57421875" style="3" customWidth="1"/>
    <col min="7" max="7" width="4.28125" style="3" customWidth="1"/>
    <col min="8" max="8" width="8.57421875" style="3" customWidth="1"/>
    <col min="9" max="9" width="4.28125" style="3" customWidth="1"/>
    <col min="10" max="12" width="0.71875" style="3" customWidth="1"/>
    <col min="13" max="13" width="0.5625" style="3" customWidth="1"/>
    <col min="14" max="15" width="0.71875" style="3" customWidth="1"/>
    <col min="16" max="16" width="2.140625" style="3" customWidth="1"/>
    <col min="17" max="20" width="3.7109375" style="3" customWidth="1"/>
    <col min="21" max="21" width="0.71875" style="3" customWidth="1"/>
    <col min="22" max="25" width="3.7109375" style="3" customWidth="1"/>
    <col min="26" max="26" width="2.8515625" style="3" customWidth="1"/>
    <col min="27" max="16384" width="2.8515625" style="3" hidden="1" customWidth="1"/>
  </cols>
  <sheetData>
    <row r="1" spans="1:3" ht="8.25" customHeight="1">
      <c r="A1" s="37"/>
      <c r="B1" s="1"/>
      <c r="C1" s="2">
        <f ca="1">ROUNDUP(6*RAND(),0)</f>
        <v>3</v>
      </c>
    </row>
    <row r="2" spans="1:25" ht="8.25" customHeight="1">
      <c r="A2" s="1"/>
      <c r="B2" s="1"/>
      <c r="Q2" s="58" t="str">
        <f>IF(I26=0,IF(E26=1,Q12&amp;"'s turn",V12&amp;"'s turn"),IF(I26=1,Q12,V12)&amp;" wins!")</f>
        <v>Adam's turn</v>
      </c>
      <c r="R2" s="59"/>
      <c r="S2" s="59"/>
      <c r="T2" s="59"/>
      <c r="U2" s="59"/>
      <c r="V2" s="59"/>
      <c r="W2" s="59"/>
      <c r="X2" s="59"/>
      <c r="Y2" s="60"/>
    </row>
    <row r="3" spans="1:25" ht="8.25" customHeight="1">
      <c r="A3" s="1"/>
      <c r="B3" s="1"/>
      <c r="Q3" s="61"/>
      <c r="R3" s="62"/>
      <c r="S3" s="62"/>
      <c r="T3" s="62"/>
      <c r="U3" s="62"/>
      <c r="V3" s="62"/>
      <c r="W3" s="62"/>
      <c r="X3" s="62"/>
      <c r="Y3" s="63"/>
    </row>
    <row r="4" spans="1:25" ht="8.25" customHeight="1">
      <c r="A4" s="1"/>
      <c r="B4" s="1"/>
      <c r="Q4" s="61"/>
      <c r="R4" s="62"/>
      <c r="S4" s="62"/>
      <c r="T4" s="62"/>
      <c r="U4" s="62"/>
      <c r="V4" s="62"/>
      <c r="W4" s="62"/>
      <c r="X4" s="62"/>
      <c r="Y4" s="63"/>
    </row>
    <row r="5" spans="1:25" ht="5.25" customHeight="1">
      <c r="A5" s="1"/>
      <c r="B5" s="1"/>
      <c r="Q5" s="64"/>
      <c r="R5" s="65"/>
      <c r="S5" s="65"/>
      <c r="T5" s="65"/>
      <c r="U5" s="65"/>
      <c r="V5" s="65"/>
      <c r="W5" s="65"/>
      <c r="X5" s="65"/>
      <c r="Y5" s="66"/>
    </row>
    <row r="6" spans="1:25" ht="11.25" customHeight="1" thickBot="1">
      <c r="A6" s="1"/>
      <c r="B6" s="4"/>
      <c r="C6" s="4"/>
      <c r="D6" s="4"/>
      <c r="E6" s="4"/>
      <c r="F6" s="4"/>
      <c r="G6" s="4"/>
      <c r="H6" s="4"/>
      <c r="I6" s="4"/>
      <c r="J6" s="4"/>
      <c r="K6" s="4"/>
      <c r="L6" s="4"/>
      <c r="V6" s="55" t="s">
        <v>27</v>
      </c>
      <c r="W6" s="55"/>
      <c r="X6" s="51">
        <v>20</v>
      </c>
      <c r="Y6" s="52"/>
    </row>
    <row r="7" spans="1:25" ht="21.75" customHeight="1" thickBot="1">
      <c r="A7" s="5"/>
      <c r="B7" s="4"/>
      <c r="C7" s="6">
        <v>5</v>
      </c>
      <c r="D7" s="7"/>
      <c r="E7" s="7"/>
      <c r="F7" s="7"/>
      <c r="G7" s="7"/>
      <c r="H7" s="7"/>
      <c r="I7" s="8"/>
      <c r="J7" s="4"/>
      <c r="K7" s="4"/>
      <c r="L7" s="4"/>
      <c r="V7" s="56"/>
      <c r="W7" s="56"/>
      <c r="X7" s="53"/>
      <c r="Y7" s="54"/>
    </row>
    <row r="8" spans="1:25" ht="45" customHeight="1">
      <c r="A8" s="5"/>
      <c r="B8" s="4"/>
      <c r="C8" s="9"/>
      <c r="D8" s="10">
        <f>IF(OR($C$7=4,$C$7=5,$C$7=6),1,"")</f>
        <v>1</v>
      </c>
      <c r="E8" s="10"/>
      <c r="F8" s="10"/>
      <c r="G8" s="10"/>
      <c r="H8" s="10">
        <f>IF(OR($C$7=2,$C$7=3,$C$7=4,$C$7=5,$C$7=6),1,"")</f>
        <v>1</v>
      </c>
      <c r="I8" s="11"/>
      <c r="J8" s="4"/>
      <c r="K8" s="4"/>
      <c r="L8" s="4"/>
      <c r="Q8" s="87" t="str">
        <f>Q12&amp;"'s
Score this turn:"</f>
        <v>Adam's
Score this turn:</v>
      </c>
      <c r="R8" s="71"/>
      <c r="S8" s="71"/>
      <c r="T8" s="72"/>
      <c r="U8" s="12"/>
      <c r="V8" s="83" t="str">
        <f>V12&amp;"'s
Score this turn:"</f>
        <v>Brian's
Score this turn:</v>
      </c>
      <c r="W8" s="80"/>
      <c r="X8" s="81"/>
      <c r="Y8" s="82"/>
    </row>
    <row r="9" spans="2:25" ht="21.75" customHeight="1" thickBot="1">
      <c r="B9" s="4"/>
      <c r="C9" s="9"/>
      <c r="D9" s="10"/>
      <c r="E9" s="10"/>
      <c r="F9" s="10"/>
      <c r="G9" s="10"/>
      <c r="H9" s="10"/>
      <c r="I9" s="11"/>
      <c r="J9" s="4"/>
      <c r="K9" s="4"/>
      <c r="L9" s="4"/>
      <c r="Q9" s="42">
        <f>D29</f>
        <v>0</v>
      </c>
      <c r="R9" s="43"/>
      <c r="S9" s="43"/>
      <c r="T9" s="44"/>
      <c r="V9" s="48">
        <f>F29</f>
        <v>0</v>
      </c>
      <c r="W9" s="49"/>
      <c r="X9" s="49"/>
      <c r="Y9" s="50"/>
    </row>
    <row r="10" spans="2:25" ht="45" customHeight="1">
      <c r="B10" s="4"/>
      <c r="C10" s="9"/>
      <c r="D10" s="10">
        <f>IF($C$7=6,1,"")</f>
      </c>
      <c r="E10" s="10"/>
      <c r="F10" s="10">
        <f>IF(OR($C$7=5,$C$7=1,$C$7=3),1,"")</f>
        <v>1</v>
      </c>
      <c r="G10" s="10"/>
      <c r="H10" s="10">
        <f>IF($C$7=6,1,"")</f>
      </c>
      <c r="I10" s="11"/>
      <c r="J10" s="4"/>
      <c r="K10" s="4"/>
      <c r="L10" s="4"/>
      <c r="Q10" s="45">
        <f>D33</f>
        <v>0</v>
      </c>
      <c r="R10" s="46"/>
      <c r="S10" s="46"/>
      <c r="T10" s="47"/>
      <c r="U10" s="12"/>
      <c r="V10" s="73">
        <f>F33</f>
        <v>0</v>
      </c>
      <c r="W10" s="74"/>
      <c r="X10" s="74"/>
      <c r="Y10" s="75"/>
    </row>
    <row r="11" spans="2:25" ht="21.75" customHeight="1" thickBot="1">
      <c r="B11" s="4"/>
      <c r="C11" s="9"/>
      <c r="D11" s="10"/>
      <c r="E11" s="10"/>
      <c r="F11" s="10"/>
      <c r="G11" s="10"/>
      <c r="H11" s="10"/>
      <c r="I11" s="11"/>
      <c r="J11" s="4"/>
      <c r="K11" s="4"/>
      <c r="L11" s="4"/>
      <c r="Q11" s="67" t="str">
        <f>IF(Q10&gt;(X6-1),"You Win!",IF(V10&gt;(X6-1),"",IF(Q10=0,X6&amp;" to win",X6-Q10&amp;" more to win")))</f>
        <v>20 to win</v>
      </c>
      <c r="R11" s="68"/>
      <c r="S11" s="68"/>
      <c r="T11" s="69"/>
      <c r="V11" s="76" t="str">
        <f>IF(V10&gt;(X6-1),"You Win!",IF(Q10&gt;(X6-1),"",IF(V10=0,X6&amp;" to win",X6-V10&amp;" more to win")))</f>
        <v>20 to win</v>
      </c>
      <c r="W11" s="77"/>
      <c r="X11" s="77"/>
      <c r="Y11" s="78"/>
    </row>
    <row r="12" spans="2:25" ht="45" customHeight="1">
      <c r="B12" s="4"/>
      <c r="C12" s="9"/>
      <c r="D12" s="10">
        <f>IF(OR($C$7=2,$C$7=3,$C$7=4,$C$7=5,$C$7=6),1,"")</f>
        <v>1</v>
      </c>
      <c r="E12" s="10"/>
      <c r="F12" s="10"/>
      <c r="G12" s="10"/>
      <c r="H12" s="10">
        <f>IF(OR($C$7=4,$C$7=5,$C$7=6),1,"")</f>
        <v>1</v>
      </c>
      <c r="I12" s="11"/>
      <c r="J12" s="4"/>
      <c r="K12" s="4"/>
      <c r="L12" s="4"/>
      <c r="Q12" s="84" t="s">
        <v>25</v>
      </c>
      <c r="R12" s="85"/>
      <c r="S12" s="85"/>
      <c r="T12" s="85"/>
      <c r="U12" s="13"/>
      <c r="V12" s="85" t="s">
        <v>26</v>
      </c>
      <c r="W12" s="85"/>
      <c r="X12" s="85"/>
      <c r="Y12" s="85"/>
    </row>
    <row r="13" spans="2:25" ht="21.75" customHeight="1" thickBot="1">
      <c r="B13" s="4"/>
      <c r="C13" s="14"/>
      <c r="D13" s="15"/>
      <c r="E13" s="15"/>
      <c r="F13" s="15"/>
      <c r="G13" s="15"/>
      <c r="H13" s="15"/>
      <c r="I13" s="16"/>
      <c r="J13" s="4"/>
      <c r="K13" s="4"/>
      <c r="L13" s="4"/>
      <c r="Q13" s="86" t="s">
        <v>8</v>
      </c>
      <c r="R13" s="86"/>
      <c r="S13" s="86"/>
      <c r="T13" s="86"/>
      <c r="U13" s="17"/>
      <c r="V13" s="86" t="s">
        <v>9</v>
      </c>
      <c r="W13" s="86"/>
      <c r="X13" s="86"/>
      <c r="Y13" s="86"/>
    </row>
    <row r="14" spans="2:12" ht="11.25" customHeight="1">
      <c r="B14" s="4"/>
      <c r="C14" s="4"/>
      <c r="D14" s="4"/>
      <c r="E14" s="4"/>
      <c r="F14" s="4"/>
      <c r="G14" s="4"/>
      <c r="H14" s="4"/>
      <c r="I14" s="4"/>
      <c r="J14" s="4"/>
      <c r="K14" s="4"/>
      <c r="L14" s="4"/>
    </row>
    <row r="15" ht="15" customHeight="1"/>
    <row r="16" ht="3.75" customHeight="1"/>
    <row r="17" ht="3.75" customHeight="1"/>
    <row r="18" ht="3.75" customHeight="1"/>
    <row r="19" ht="3.75" customHeight="1"/>
    <row r="20" ht="3.75" customHeight="1"/>
    <row r="21" ht="3.75" customHeight="1"/>
    <row r="22" ht="3.75" customHeight="1"/>
    <row r="23" ht="3.75" customHeight="1"/>
    <row r="24" ht="3.75" customHeight="1"/>
    <row r="25" ht="3.75" customHeight="1"/>
    <row r="26" spans="3:9" ht="14.25" customHeight="1" thickBot="1">
      <c r="C26" s="3" t="s">
        <v>4</v>
      </c>
      <c r="E26" s="3">
        <v>1</v>
      </c>
      <c r="F26" s="3" t="s">
        <v>5</v>
      </c>
      <c r="H26" s="3" t="s">
        <v>7</v>
      </c>
      <c r="I26" s="3">
        <f>IF(D33&gt;(X6-1),1,IF(F33&gt;(X6-1),2,0))</f>
        <v>0</v>
      </c>
    </row>
    <row r="27" spans="3:6" ht="14.25" customHeight="1">
      <c r="C27" s="18" t="s">
        <v>2</v>
      </c>
      <c r="D27" s="19"/>
      <c r="E27" s="18" t="s">
        <v>3</v>
      </c>
      <c r="F27" s="20"/>
    </row>
    <row r="28" spans="3:6" ht="14.25" customHeight="1">
      <c r="C28" s="21"/>
      <c r="D28" s="22" t="s">
        <v>1</v>
      </c>
      <c r="E28" s="21"/>
      <c r="F28" s="23" t="s">
        <v>1</v>
      </c>
    </row>
    <row r="29" spans="3:6" ht="14.25" customHeight="1">
      <c r="C29" s="21"/>
      <c r="D29" s="24">
        <f>SUM(C28:C67)*(COUNTIF(C28:C67,6)=0)</f>
        <v>0</v>
      </c>
      <c r="E29" s="21"/>
      <c r="F29" s="25">
        <f>SUM(E28:E67)*(COUNTIF(E28:E67,6)=0)</f>
        <v>0</v>
      </c>
    </row>
    <row r="30" spans="3:6" ht="14.25" customHeight="1">
      <c r="C30" s="21"/>
      <c r="D30" s="22" t="s">
        <v>0</v>
      </c>
      <c r="E30" s="21"/>
      <c r="F30" s="23" t="s">
        <v>0</v>
      </c>
    </row>
    <row r="31" spans="3:6" ht="14.25" customHeight="1">
      <c r="C31" s="21"/>
      <c r="D31" s="24">
        <f>IF(COUNTIF(C28:C67,6)=0,0,1)</f>
        <v>0</v>
      </c>
      <c r="E31" s="21"/>
      <c r="F31" s="25">
        <f>IF(COUNTIF(E28:E67,6)=0,0,1)</f>
        <v>0</v>
      </c>
    </row>
    <row r="32" spans="3:6" ht="14.25" customHeight="1">
      <c r="C32" s="21"/>
      <c r="D32" s="22" t="s">
        <v>6</v>
      </c>
      <c r="E32" s="21"/>
      <c r="F32" s="23" t="s">
        <v>6</v>
      </c>
    </row>
    <row r="33" spans="3:6" ht="14.25" customHeight="1">
      <c r="C33" s="21"/>
      <c r="D33" s="24">
        <v>0</v>
      </c>
      <c r="E33" s="21"/>
      <c r="F33" s="25">
        <v>0</v>
      </c>
    </row>
    <row r="34" spans="3:6" ht="14.25" customHeight="1">
      <c r="C34" s="21"/>
      <c r="D34" s="26"/>
      <c r="E34" s="21"/>
      <c r="F34" s="27"/>
    </row>
    <row r="35" spans="3:6" ht="14.25" customHeight="1">
      <c r="C35" s="21"/>
      <c r="D35" s="26"/>
      <c r="E35" s="21"/>
      <c r="F35" s="27"/>
    </row>
    <row r="36" spans="3:6" ht="14.25" customHeight="1">
      <c r="C36" s="21"/>
      <c r="D36" s="26"/>
      <c r="E36" s="21"/>
      <c r="F36" s="27"/>
    </row>
    <row r="37" spans="3:6" ht="14.25" customHeight="1">
      <c r="C37" s="21"/>
      <c r="D37" s="26"/>
      <c r="E37" s="21"/>
      <c r="F37" s="27"/>
    </row>
    <row r="38" spans="3:6" ht="14.25" customHeight="1">
      <c r="C38" s="21"/>
      <c r="D38" s="26"/>
      <c r="E38" s="21"/>
      <c r="F38" s="27"/>
    </row>
    <row r="39" spans="3:6" ht="14.25" customHeight="1">
      <c r="C39" s="21"/>
      <c r="D39" s="26"/>
      <c r="E39" s="21"/>
      <c r="F39" s="27"/>
    </row>
    <row r="40" spans="3:6" ht="14.25" customHeight="1">
      <c r="C40" s="21"/>
      <c r="D40" s="26"/>
      <c r="E40" s="21"/>
      <c r="F40" s="27"/>
    </row>
    <row r="41" spans="3:6" ht="14.25" customHeight="1">
      <c r="C41" s="21"/>
      <c r="D41" s="26"/>
      <c r="E41" s="21"/>
      <c r="F41" s="27"/>
    </row>
    <row r="42" spans="3:6" ht="14.25" customHeight="1">
      <c r="C42" s="21"/>
      <c r="D42" s="26"/>
      <c r="E42" s="21"/>
      <c r="F42" s="27"/>
    </row>
    <row r="43" spans="3:6" ht="14.25" customHeight="1">
      <c r="C43" s="21"/>
      <c r="D43" s="26"/>
      <c r="E43" s="21"/>
      <c r="F43" s="27"/>
    </row>
    <row r="44" spans="3:6" ht="14.25" customHeight="1">
      <c r="C44" s="21"/>
      <c r="D44" s="26"/>
      <c r="E44" s="21"/>
      <c r="F44" s="27"/>
    </row>
    <row r="45" spans="3:6" ht="14.25" customHeight="1">
      <c r="C45" s="21"/>
      <c r="D45" s="26"/>
      <c r="E45" s="21"/>
      <c r="F45" s="27"/>
    </row>
    <row r="46" spans="3:6" ht="14.25" customHeight="1">
      <c r="C46" s="21"/>
      <c r="D46" s="26"/>
      <c r="E46" s="21"/>
      <c r="F46" s="27"/>
    </row>
    <row r="47" spans="3:6" ht="14.25" customHeight="1">
      <c r="C47" s="21"/>
      <c r="D47" s="26"/>
      <c r="E47" s="21"/>
      <c r="F47" s="27"/>
    </row>
    <row r="48" spans="3:6" ht="14.25" customHeight="1">
      <c r="C48" s="21"/>
      <c r="D48" s="26"/>
      <c r="E48" s="21"/>
      <c r="F48" s="27"/>
    </row>
    <row r="49" spans="3:6" ht="14.25" customHeight="1">
      <c r="C49" s="21"/>
      <c r="D49" s="26"/>
      <c r="E49" s="21"/>
      <c r="F49" s="27"/>
    </row>
    <row r="50" spans="3:6" ht="14.25" customHeight="1">
      <c r="C50" s="21"/>
      <c r="D50" s="26"/>
      <c r="E50" s="21"/>
      <c r="F50" s="27"/>
    </row>
    <row r="51" spans="3:6" ht="14.25" customHeight="1">
      <c r="C51" s="21"/>
      <c r="D51" s="26"/>
      <c r="E51" s="21"/>
      <c r="F51" s="27"/>
    </row>
    <row r="52" spans="3:6" ht="14.25" customHeight="1">
      <c r="C52" s="21"/>
      <c r="D52" s="26"/>
      <c r="E52" s="21"/>
      <c r="F52" s="27"/>
    </row>
    <row r="53" spans="3:6" ht="14.25" customHeight="1">
      <c r="C53" s="21"/>
      <c r="D53" s="26"/>
      <c r="E53" s="21"/>
      <c r="F53" s="27"/>
    </row>
    <row r="54" spans="3:6" ht="14.25" customHeight="1">
      <c r="C54" s="21"/>
      <c r="D54" s="26"/>
      <c r="E54" s="21"/>
      <c r="F54" s="27"/>
    </row>
    <row r="55" spans="3:6" ht="14.25" customHeight="1">
      <c r="C55" s="21"/>
      <c r="D55" s="26"/>
      <c r="E55" s="21"/>
      <c r="F55" s="27"/>
    </row>
    <row r="56" spans="3:6" ht="14.25" customHeight="1">
      <c r="C56" s="21"/>
      <c r="D56" s="26"/>
      <c r="E56" s="21"/>
      <c r="F56" s="27"/>
    </row>
    <row r="57" spans="3:6" ht="14.25" customHeight="1">
      <c r="C57" s="21"/>
      <c r="D57" s="26"/>
      <c r="E57" s="21"/>
      <c r="F57" s="27"/>
    </row>
    <row r="58" spans="3:6" ht="14.25" customHeight="1">
      <c r="C58" s="21"/>
      <c r="D58" s="26"/>
      <c r="E58" s="21"/>
      <c r="F58" s="27"/>
    </row>
    <row r="59" spans="3:6" ht="14.25" customHeight="1">
      <c r="C59" s="21"/>
      <c r="D59" s="26"/>
      <c r="E59" s="21"/>
      <c r="F59" s="27"/>
    </row>
    <row r="60" spans="3:6" ht="14.25" customHeight="1">
      <c r="C60" s="21"/>
      <c r="D60" s="26"/>
      <c r="E60" s="21"/>
      <c r="F60" s="27"/>
    </row>
    <row r="61" spans="3:6" ht="14.25" customHeight="1">
      <c r="C61" s="21"/>
      <c r="D61" s="26"/>
      <c r="E61" s="21"/>
      <c r="F61" s="27"/>
    </row>
    <row r="62" spans="3:6" ht="14.25" customHeight="1">
      <c r="C62" s="21"/>
      <c r="D62" s="26"/>
      <c r="E62" s="21"/>
      <c r="F62" s="27"/>
    </row>
    <row r="63" spans="3:6" ht="14.25" customHeight="1">
      <c r="C63" s="21"/>
      <c r="D63" s="26"/>
      <c r="E63" s="21"/>
      <c r="F63" s="27"/>
    </row>
    <row r="64" spans="3:6" ht="14.25" customHeight="1">
      <c r="C64" s="21"/>
      <c r="D64" s="26"/>
      <c r="E64" s="21"/>
      <c r="F64" s="27"/>
    </row>
    <row r="65" spans="3:6" ht="14.25" customHeight="1">
      <c r="C65" s="21"/>
      <c r="D65" s="26"/>
      <c r="E65" s="21"/>
      <c r="F65" s="27"/>
    </row>
    <row r="66" spans="3:6" ht="14.25" customHeight="1">
      <c r="C66" s="21"/>
      <c r="D66" s="26"/>
      <c r="E66" s="21"/>
      <c r="F66" s="27"/>
    </row>
    <row r="67" spans="3:6" ht="14.25" customHeight="1" thickBot="1">
      <c r="C67" s="28"/>
      <c r="D67" s="29"/>
      <c r="E67" s="28"/>
      <c r="F67" s="30"/>
    </row>
  </sheetData>
  <sheetProtection sheet="1" objects="1" scenarios="1" selectLockedCells="1"/>
  <mergeCells count="15">
    <mergeCell ref="Q12:T12"/>
    <mergeCell ref="V12:Y12"/>
    <mergeCell ref="Q13:T13"/>
    <mergeCell ref="V13:Y13"/>
    <mergeCell ref="Q2:Y5"/>
    <mergeCell ref="Q11:T11"/>
    <mergeCell ref="Q8:T8"/>
    <mergeCell ref="V10:Y10"/>
    <mergeCell ref="V11:Y11"/>
    <mergeCell ref="V8:Y8"/>
    <mergeCell ref="Q9:T9"/>
    <mergeCell ref="Q10:T10"/>
    <mergeCell ref="V9:Y9"/>
    <mergeCell ref="X6:Y7"/>
    <mergeCell ref="V6:W7"/>
  </mergeCells>
  <conditionalFormatting sqref="C8:C13 D7:I13">
    <cfRule type="cellIs" priority="2" dxfId="2" operator="equal" stopIfTrue="1">
      <formula>1</formula>
    </cfRule>
  </conditionalFormatting>
  <conditionalFormatting sqref="B6:L6 J7:L14 B14:I14 B7:B13 Q2:Y5">
    <cfRule type="expression" priority="4" dxfId="1" stopIfTrue="1">
      <formula>AND($E$26=1,$I$26=0)</formula>
    </cfRule>
    <cfRule type="expression" priority="5" dxfId="0" stopIfTrue="1">
      <formula>AND($E$26=2,$I$26=0)</formula>
    </cfRule>
  </conditionalFormatting>
  <dataValidations count="1">
    <dataValidation type="whole" showErrorMessage="1" errorTitle="Out of range" error="Enter a number between 1 and 999" sqref="X6:Y7">
      <formula1>1</formula1>
      <formula2>999</formula2>
    </dataValidation>
  </dataValidations>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PROJECT</dc:creator>
  <cp:keywords/>
  <dc:description/>
  <cp:lastModifiedBy>Your User Name</cp:lastModifiedBy>
  <cp:lastPrinted>2008-09-30T09:26:16Z</cp:lastPrinted>
  <dcterms:created xsi:type="dcterms:W3CDTF">2008-09-30T08:24:05Z</dcterms:created>
  <dcterms:modified xsi:type="dcterms:W3CDTF">2011-06-20T08:42:37Z</dcterms:modified>
  <cp:category/>
  <cp:version/>
  <cp:contentType/>
  <cp:contentStatus/>
</cp:coreProperties>
</file>