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9120" activeTab="1"/>
  </bookViews>
  <sheets>
    <sheet name="HowItWorks" sheetId="1" r:id="rId1"/>
    <sheet name="SUVAT" sheetId="2" r:id="rId2"/>
    <sheet name="SUVAT2" sheetId="3" r:id="rId3"/>
    <sheet name="SUVAT3" sheetId="4" r:id="rId4"/>
    <sheet name="SUVAT HelpSheet" sheetId="5" r:id="rId5"/>
    <sheet name="Resolving HelpSheet" sheetId="6" r:id="rId6"/>
  </sheets>
  <definedNames/>
  <calcPr fullCalcOnLoad="1"/>
</workbook>
</file>

<file path=xl/sharedStrings.xml><?xml version="1.0" encoding="utf-8"?>
<sst xmlns="http://schemas.openxmlformats.org/spreadsheetml/2006/main" count="418" uniqueCount="92">
  <si>
    <t>The SUVAT Equations</t>
  </si>
  <si>
    <t>s</t>
  </si>
  <si>
    <t>u</t>
  </si>
  <si>
    <t>v</t>
  </si>
  <si>
    <t>a</t>
  </si>
  <si>
    <t>t</t>
  </si>
  <si>
    <t>Initial velocity</t>
  </si>
  <si>
    <t>Final velocity</t>
  </si>
  <si>
    <t>Acceleration</t>
  </si>
  <si>
    <t>Time</t>
  </si>
  <si>
    <t>m</t>
  </si>
  <si>
    <t xml:space="preserve">Also called the kinematic equations, these are used for describing motion where acceleration is constant.  </t>
  </si>
  <si>
    <t>v = u + at</t>
  </si>
  <si>
    <t>s = ½t(u + v)</t>
  </si>
  <si>
    <t>Displacement</t>
  </si>
  <si>
    <t>Note:</t>
  </si>
  <si>
    <t xml:space="preserve">Displacement, velocity and acceleration are all vector quantities, meaning they have both a magnitude and a direction.  In one dimensional kinematics (assuming all motion occurs in a straight line), all this means is that each quantity may be either positive or negative - make sure you get them right, especially if, for instance, acceleration is acting against the direction of motion (eg something being thrown upwards).  </t>
  </si>
  <si>
    <r>
      <t>ms</t>
    </r>
    <r>
      <rPr>
        <vertAlign val="superscript"/>
        <sz val="20"/>
        <rFont val="Arial"/>
        <family val="2"/>
      </rPr>
      <t>-1</t>
    </r>
  </si>
  <si>
    <r>
      <t>ms</t>
    </r>
    <r>
      <rPr>
        <vertAlign val="superscript"/>
        <sz val="20"/>
        <rFont val="Arial"/>
        <family val="2"/>
      </rPr>
      <t>-2</t>
    </r>
  </si>
  <si>
    <t>Equation</t>
  </si>
  <si>
    <t>Quantities involved</t>
  </si>
  <si>
    <r>
      <t>s = vt - ½at</t>
    </r>
    <r>
      <rPr>
        <vertAlign val="superscript"/>
        <sz val="25"/>
        <rFont val="Arial"/>
        <family val="2"/>
      </rPr>
      <t>2</t>
    </r>
  </si>
  <si>
    <r>
      <t>s = ut + ½at</t>
    </r>
    <r>
      <rPr>
        <vertAlign val="superscript"/>
        <sz val="25"/>
        <rFont val="Arial"/>
        <family val="2"/>
      </rPr>
      <t>2</t>
    </r>
  </si>
  <si>
    <r>
      <t>v</t>
    </r>
    <r>
      <rPr>
        <vertAlign val="superscript"/>
        <sz val="25"/>
        <rFont val="Arial"/>
        <family val="2"/>
      </rPr>
      <t>2</t>
    </r>
    <r>
      <rPr>
        <sz val="25"/>
        <rFont val="Arial"/>
        <family val="0"/>
      </rPr>
      <t xml:space="preserve"> = u</t>
    </r>
    <r>
      <rPr>
        <vertAlign val="superscript"/>
        <sz val="25"/>
        <rFont val="Arial"/>
        <family val="2"/>
      </rPr>
      <t>2</t>
    </r>
    <r>
      <rPr>
        <sz val="25"/>
        <rFont val="Arial"/>
        <family val="0"/>
      </rPr>
      <t xml:space="preserve"> + 2as</t>
    </r>
  </si>
  <si>
    <t xml:space="preserve">If you have at least 3 of the 5 quantities, and require one of the remaining ones, find the equation that involves all 4 of them, substitute in values and rearrange for the answer.  </t>
  </si>
  <si>
    <t>- - - - - - - - - -</t>
  </si>
  <si>
    <t>- - - - - - - - - - - - - - - - - -</t>
  </si>
  <si>
    <t>User entry:</t>
  </si>
  <si>
    <t>Calculated:</t>
  </si>
  <si>
    <t>e1</t>
  </si>
  <si>
    <t>e2</t>
  </si>
  <si>
    <t>e3</t>
  </si>
  <si>
    <t>e4</t>
  </si>
  <si>
    <t>e5</t>
  </si>
  <si>
    <t>e6</t>
  </si>
  <si>
    <t>entry</t>
  </si>
  <si>
    <t>blank</t>
  </si>
  <si>
    <t>Resolving Forces</t>
  </si>
  <si>
    <t xml:space="preserve">     F</t>
  </si>
  <si>
    <t>θ</t>
  </si>
  <si>
    <t xml:space="preserve">Any force can be resolved (broken down into) two perpendicular components (usually horizontal and vertical).  The effect of the original force is equivalent to the effect of these two resultant forces.  </t>
  </si>
  <si>
    <t xml:space="preserve">Fsinθ     </t>
  </si>
  <si>
    <t xml:space="preserve">Fcosθ   </t>
  </si>
  <si>
    <t xml:space="preserve">Two forces acting in the same (or exactly opposite) directions can be combined, and in the same way the horizontal and vertical components of a number of different forces may be combined.  </t>
  </si>
  <si>
    <t>Eg.</t>
  </si>
  <si>
    <r>
      <t xml:space="preserve">  30</t>
    </r>
    <r>
      <rPr>
        <vertAlign val="superscript"/>
        <sz val="10"/>
        <rFont val="Arial"/>
        <family val="2"/>
      </rPr>
      <t>o</t>
    </r>
  </si>
  <si>
    <r>
      <t xml:space="preserve">   30</t>
    </r>
    <r>
      <rPr>
        <vertAlign val="superscript"/>
        <sz val="10"/>
        <rFont val="Arial"/>
        <family val="2"/>
      </rPr>
      <t>o</t>
    </r>
  </si>
  <si>
    <t xml:space="preserve">8cos30    </t>
  </si>
  <si>
    <t xml:space="preserve">8sin30   </t>
  </si>
  <si>
    <t xml:space="preserve">= 4     </t>
  </si>
  <si>
    <t xml:space="preserve">= 6.928…   </t>
  </si>
  <si>
    <t>G</t>
  </si>
  <si>
    <t xml:space="preserve">H  </t>
  </si>
  <si>
    <t xml:space="preserve">          F</t>
  </si>
  <si>
    <t xml:space="preserve">      3</t>
  </si>
  <si>
    <t xml:space="preserve">5  </t>
  </si>
  <si>
    <r>
      <t xml:space="preserve">   45</t>
    </r>
    <r>
      <rPr>
        <vertAlign val="superscript"/>
        <sz val="10"/>
        <rFont val="Arial"/>
        <family val="2"/>
      </rPr>
      <t>o</t>
    </r>
  </si>
  <si>
    <t xml:space="preserve">   α</t>
  </si>
  <si>
    <t>Gcosβ - Fcosα</t>
  </si>
  <si>
    <t>Fsinα + Gsinβ - H</t>
  </si>
  <si>
    <t xml:space="preserve"> β</t>
  </si>
  <si>
    <t>3sin45 + 4sin30 - 5</t>
  </si>
  <si>
    <t>4cos30 - 3cos45</t>
  </si>
  <si>
    <t>= -0.878…</t>
  </si>
  <si>
    <t>= -1.342…</t>
  </si>
  <si>
    <t xml:space="preserve">Note: the numbers are negative, which means the forces are acting in the opposite direction to the arrows.  </t>
  </si>
  <si>
    <t xml:space="preserve">Once the horizontal and vertical component have been found, Pythagoras' theorem and right-angle trigonometry can calculate the magnitude and direction of the complete resultant force.  </t>
  </si>
  <si>
    <t>Units:</t>
  </si>
  <si>
    <t>Initial Velocity</t>
  </si>
  <si>
    <t>Final Velocity</t>
  </si>
  <si>
    <t>SUVAT - the calculator</t>
  </si>
  <si>
    <t>How it works</t>
  </si>
  <si>
    <t xml:space="preserve">SUVAT uses a bank of 24 equations derived from the original 5 kinematics formulae.  These equations are valid for motion in one dimension under constant acceleration according to Newtonian mechanics, but can be combined and extended to describe motion in more dimensions.  
SUVAT analyses the results of all 24 possible equations, and where two possible answers could exist (ie, in the case of a solution to a quadratic*), checks to see if one or other is ruled out by a different equation, and if not shows both solutions.  Where a contradiction is found in the answers, SUVAT returns 'ERROR', as this implies there was a fundamental inconsistency in the original results**.  (Note: It is possible for an inconsistency in the input data not to return ERROR if it doesn't cause inconsistencies in the results***)
*eg, at what time is a ball, thrown into the air, exactly 3m above the ground?  At two possible moments, both on the way up and on the way down.  
**eg, an object's speed increases while its acceleration remains at 0.  
***eg, where the average speed gives 0, but the distance is not.  </t>
  </si>
  <si>
    <r>
      <t xml:space="preserve">Don't forget: these are all </t>
    </r>
    <r>
      <rPr>
        <b/>
        <i/>
        <sz val="11"/>
        <rFont val="Arial"/>
        <family val="2"/>
      </rPr>
      <t>vector quantities</t>
    </r>
    <r>
      <rPr>
        <i/>
        <sz val="11"/>
        <rFont val="Arial"/>
        <family val="2"/>
      </rPr>
      <t xml:space="preserve"> - in one dimension all this means is that we have a positive and a negative direction (indicated by a plus or minus sign, sensibly enough).  </t>
    </r>
    <r>
      <rPr>
        <b/>
        <i/>
        <sz val="11"/>
        <rFont val="Arial"/>
        <family val="2"/>
      </rPr>
      <t>Don't ignore direction!</t>
    </r>
  </si>
  <si>
    <t>input units</t>
  </si>
  <si>
    <t>output units</t>
  </si>
  <si>
    <t>miles</t>
  </si>
  <si>
    <t>km</t>
  </si>
  <si>
    <t>m/s</t>
  </si>
  <si>
    <t>m/s²</t>
  </si>
  <si>
    <t>mph</t>
  </si>
  <si>
    <t>mph²</t>
  </si>
  <si>
    <t>h</t>
  </si>
  <si>
    <t>kmph</t>
  </si>
  <si>
    <t>kmph²</t>
  </si>
  <si>
    <t>mins</t>
  </si>
  <si>
    <t>multiplier</t>
  </si>
  <si>
    <t>Divisor</t>
  </si>
  <si>
    <t>To alter units, click
for more options.</t>
  </si>
  <si>
    <r>
      <rPr>
        <b/>
        <sz val="14"/>
        <rFont val="Arial"/>
        <family val="2"/>
      </rPr>
      <t xml:space="preserve">1) If input data is inconsistent, SUVAT usually returns 'ERROR'. 
2) SUVAT will give answers correct to 3 decimal places.  </t>
    </r>
    <r>
      <rPr>
        <b/>
        <i/>
        <sz val="14"/>
        <rFont val="Arial"/>
        <family val="2"/>
      </rPr>
      <t xml:space="preserve">
</t>
    </r>
    <r>
      <rPr>
        <b/>
        <i/>
        <sz val="12"/>
        <rFont val="Arial"/>
        <family val="2"/>
      </rPr>
      <t xml:space="preserve">3) The SUVAT equations are a mathematical model, and must be interpreted within the context of the original problem for the correct solution.  If you ask a calculator the wrong question, you will get a wrong answer.  </t>
    </r>
  </si>
  <si>
    <r>
      <rPr>
        <b/>
        <sz val="15"/>
        <rFont val="Arial"/>
        <family val="2"/>
      </rPr>
      <t xml:space="preserve">SUVAT HelpSheet </t>
    </r>
    <r>
      <rPr>
        <sz val="15"/>
        <rFont val="Arial"/>
        <family val="2"/>
      </rPr>
      <t xml:space="preserve">and </t>
    </r>
    <r>
      <rPr>
        <b/>
        <sz val="15"/>
        <rFont val="Arial"/>
        <family val="2"/>
      </rPr>
      <t xml:space="preserve">Resolving HelpSheet:     
</t>
    </r>
    <r>
      <rPr>
        <sz val="15"/>
        <rFont val="Arial"/>
        <family val="2"/>
      </rPr>
      <t xml:space="preserve">Additional sheets included in this spreadsheet serve as revision aids for basic Mechanics.  SUVAT lists the formulae and when each may be used.  Resolving summarises the concept of finding perpendicular components of a force (or any vector quantity).  </t>
    </r>
  </si>
  <si>
    <r>
      <rPr>
        <b/>
        <sz val="15"/>
        <rFont val="Arial"/>
        <family val="2"/>
      </rPr>
      <t xml:space="preserve">Edit:     
</t>
    </r>
    <r>
      <rPr>
        <sz val="15"/>
        <rFont val="Arial"/>
        <family val="2"/>
      </rPr>
      <t xml:space="preserve">Units are taken into account by means of a multiplier to convert inputs to standard SI units (metres and seconds), and, if required, reconvert into the required output units.  While the calculator usually only shows outputs for unknown input values, by changing the input and output units you can have it convert a stated input value into new units, and it will show up (in grey) in the output box.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</si>
</sst>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s>
  <fonts count="67">
    <font>
      <sz val="10"/>
      <name val="Arial"/>
      <family val="0"/>
    </font>
    <font>
      <sz val="20"/>
      <name val="Arial"/>
      <family val="0"/>
    </font>
    <font>
      <i/>
      <sz val="18"/>
      <name val="Arial"/>
      <family val="2"/>
    </font>
    <font>
      <i/>
      <sz val="16"/>
      <name val="Arial"/>
      <family val="2"/>
    </font>
    <font>
      <b/>
      <sz val="20"/>
      <name val="Arial"/>
      <family val="2"/>
    </font>
    <font>
      <sz val="8"/>
      <name val="Arial"/>
      <family val="0"/>
    </font>
    <font>
      <vertAlign val="superscript"/>
      <sz val="20"/>
      <name val="Arial"/>
      <family val="2"/>
    </font>
    <font>
      <sz val="20"/>
      <color indexed="23"/>
      <name val="Arial"/>
      <family val="0"/>
    </font>
    <font>
      <sz val="25"/>
      <name val="Arial"/>
      <family val="0"/>
    </font>
    <font>
      <vertAlign val="superscript"/>
      <sz val="25"/>
      <name val="Arial"/>
      <family val="2"/>
    </font>
    <font>
      <b/>
      <sz val="10"/>
      <name val="Arial"/>
      <family val="2"/>
    </font>
    <font>
      <sz val="15"/>
      <name val="Arial"/>
      <family val="0"/>
    </font>
    <font>
      <b/>
      <sz val="35"/>
      <name val="Arial"/>
      <family val="2"/>
    </font>
    <font>
      <i/>
      <sz val="15"/>
      <name val="Arial"/>
      <family val="2"/>
    </font>
    <font>
      <vertAlign val="superscript"/>
      <sz val="10"/>
      <name val="Arial"/>
      <family val="2"/>
    </font>
    <font>
      <b/>
      <i/>
      <sz val="10"/>
      <name val="Arial"/>
      <family val="2"/>
    </font>
    <font>
      <i/>
      <sz val="10"/>
      <name val="Arial"/>
      <family val="2"/>
    </font>
    <font>
      <b/>
      <u val="single"/>
      <sz val="12"/>
      <name val="Arial"/>
      <family val="2"/>
    </font>
    <font>
      <b/>
      <sz val="16"/>
      <name val="Arial"/>
      <family val="2"/>
    </font>
    <font>
      <sz val="26"/>
      <name val="Arial"/>
      <family val="2"/>
    </font>
    <font>
      <sz val="11"/>
      <name val="Arial"/>
      <family val="2"/>
    </font>
    <font>
      <i/>
      <sz val="11"/>
      <name val="Arial"/>
      <family val="2"/>
    </font>
    <font>
      <b/>
      <i/>
      <sz val="11"/>
      <name val="Arial"/>
      <family val="2"/>
    </font>
    <font>
      <sz val="14"/>
      <name val="Arial"/>
      <family val="2"/>
    </font>
    <font>
      <b/>
      <sz val="14"/>
      <name val="Arial"/>
      <family val="2"/>
    </font>
    <font>
      <b/>
      <sz val="11"/>
      <name val="Arial"/>
      <family val="2"/>
    </font>
    <font>
      <b/>
      <i/>
      <sz val="14"/>
      <name val="Arial"/>
      <family val="2"/>
    </font>
    <font>
      <b/>
      <i/>
      <sz val="12"/>
      <name val="Arial"/>
      <family val="2"/>
    </font>
    <font>
      <b/>
      <sz val="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5"/>
      <color indexed="23"/>
      <name val="Arial"/>
      <family val="2"/>
    </font>
    <font>
      <sz val="8"/>
      <name val="Tahoma"/>
      <family val="2"/>
    </font>
    <font>
      <b/>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5"/>
      <color theme="0" tint="-0.4999699890613556"/>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center"/>
    </xf>
    <xf numFmtId="0" fontId="4" fillId="0" borderId="0" xfId="0" applyFont="1" applyAlignment="1">
      <alignment/>
    </xf>
    <xf numFmtId="0" fontId="8" fillId="0" borderId="0" xfId="0" applyFont="1" applyAlignment="1">
      <alignment/>
    </xf>
    <xf numFmtId="0" fontId="4" fillId="0" borderId="0"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13" fillId="33" borderId="0" xfId="0" applyFont="1" applyFill="1" applyAlignment="1">
      <alignment vertical="center"/>
    </xf>
    <xf numFmtId="0" fontId="8" fillId="0" borderId="0" xfId="0" applyFont="1" applyAlignment="1" quotePrefix="1">
      <alignment/>
    </xf>
    <xf numFmtId="0" fontId="8" fillId="0" borderId="0" xfId="0" applyFont="1" applyAlignment="1" quotePrefix="1">
      <alignment/>
    </xf>
    <xf numFmtId="0" fontId="7" fillId="0" borderId="10" xfId="0" applyFont="1" applyBorder="1" applyAlignment="1">
      <alignment horizontal="center"/>
    </xf>
    <xf numFmtId="0" fontId="7" fillId="0" borderId="0" xfId="0" applyFont="1" applyBorder="1" applyAlignment="1">
      <alignment horizontal="center"/>
    </xf>
    <xf numFmtId="0" fontId="0" fillId="33" borderId="0" xfId="0" applyFill="1" applyAlignment="1">
      <alignment/>
    </xf>
    <xf numFmtId="0" fontId="11" fillId="33" borderId="0" xfId="0" applyFont="1" applyFill="1" applyAlignment="1">
      <alignment/>
    </xf>
    <xf numFmtId="0" fontId="12" fillId="33" borderId="0" xfId="0" applyFont="1" applyFill="1" applyAlignment="1">
      <alignment horizontal="center" vertical="center"/>
    </xf>
    <xf numFmtId="0" fontId="11" fillId="0" borderId="0" xfId="0" applyFont="1" applyFill="1" applyAlignment="1">
      <alignment/>
    </xf>
    <xf numFmtId="0" fontId="0" fillId="0" borderId="0" xfId="0" applyFill="1" applyAlignment="1">
      <alignment/>
    </xf>
    <xf numFmtId="0" fontId="0" fillId="0" borderId="0" xfId="0" applyAlignment="1">
      <alignment horizontal="center"/>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right"/>
    </xf>
    <xf numFmtId="0" fontId="10" fillId="0" borderId="0" xfId="0" applyFont="1" applyAlignment="1" quotePrefix="1">
      <alignment horizontal="center"/>
    </xf>
    <xf numFmtId="0" fontId="10" fillId="0" borderId="0" xfId="0" applyFont="1" applyAlignment="1" quotePrefix="1">
      <alignment horizontal="right"/>
    </xf>
    <xf numFmtId="0" fontId="0" fillId="0" borderId="0" xfId="0" applyAlignment="1">
      <alignment vertical="top" wrapText="1"/>
    </xf>
    <xf numFmtId="0" fontId="16" fillId="0" borderId="0" xfId="0" applyFont="1" applyAlignment="1">
      <alignment vertical="top" wrapText="1"/>
    </xf>
    <xf numFmtId="0" fontId="12" fillId="33" borderId="0" xfId="0" applyNumberFormat="1" applyFont="1" applyFill="1" applyAlignment="1">
      <alignment horizontal="center" vertical="center"/>
    </xf>
    <xf numFmtId="0" fontId="12" fillId="33" borderId="0" xfId="0" applyNumberFormat="1" applyFont="1" applyFill="1" applyAlignment="1">
      <alignment/>
    </xf>
    <xf numFmtId="2" fontId="12" fillId="34" borderId="12" xfId="0" applyNumberFormat="1" applyFont="1" applyFill="1" applyBorder="1" applyAlignment="1" applyProtection="1">
      <alignment horizontal="center" vertical="center" shrinkToFit="1"/>
      <protection locked="0"/>
    </xf>
    <xf numFmtId="0" fontId="4" fillId="33" borderId="0" xfId="0" applyNumberFormat="1" applyFont="1" applyFill="1" applyAlignment="1">
      <alignment/>
    </xf>
    <xf numFmtId="0" fontId="17" fillId="33" borderId="0" xfId="0" applyFont="1" applyFill="1" applyAlignment="1">
      <alignment horizontal="center"/>
    </xf>
    <xf numFmtId="0" fontId="19" fillId="0" borderId="0" xfId="0" applyFont="1" applyFill="1" applyAlignment="1">
      <alignment/>
    </xf>
    <xf numFmtId="0" fontId="20" fillId="33" borderId="0" xfId="0" applyFont="1" applyFill="1" applyAlignment="1">
      <alignment vertical="top" wrapText="1"/>
    </xf>
    <xf numFmtId="0" fontId="20" fillId="0" borderId="0" xfId="0" applyFont="1" applyFill="1" applyAlignment="1">
      <alignment/>
    </xf>
    <xf numFmtId="0" fontId="20" fillId="0" borderId="0" xfId="0" applyFont="1" applyFill="1" applyAlignment="1">
      <alignment horizontal="center"/>
    </xf>
    <xf numFmtId="0" fontId="25" fillId="0" borderId="0" xfId="0" applyFont="1" applyFill="1" applyAlignment="1">
      <alignment/>
    </xf>
    <xf numFmtId="0" fontId="25" fillId="35" borderId="0" xfId="0" applyFont="1" applyFill="1" applyAlignment="1">
      <alignment/>
    </xf>
    <xf numFmtId="0" fontId="25" fillId="36" borderId="0" xfId="0" applyFont="1" applyFill="1" applyAlignment="1">
      <alignment/>
    </xf>
    <xf numFmtId="0" fontId="20" fillId="35" borderId="0" xfId="0" applyFont="1" applyFill="1" applyAlignment="1">
      <alignment/>
    </xf>
    <xf numFmtId="0" fontId="25" fillId="0" borderId="10" xfId="0" applyFont="1" applyFill="1" applyBorder="1" applyAlignment="1">
      <alignment/>
    </xf>
    <xf numFmtId="0" fontId="20" fillId="0" borderId="10" xfId="0" applyFont="1" applyFill="1" applyBorder="1" applyAlignment="1">
      <alignment/>
    </xf>
    <xf numFmtId="0" fontId="20" fillId="37" borderId="0" xfId="0" applyFont="1" applyFill="1" applyAlignment="1">
      <alignment/>
    </xf>
    <xf numFmtId="0" fontId="20" fillId="0" borderId="0" xfId="0" applyFont="1" applyFill="1" applyBorder="1" applyAlignment="1">
      <alignment/>
    </xf>
    <xf numFmtId="0" fontId="20" fillId="35" borderId="0" xfId="0" applyFont="1" applyFill="1" applyBorder="1" applyAlignment="1">
      <alignment/>
    </xf>
    <xf numFmtId="0" fontId="20" fillId="37" borderId="0" xfId="0" applyFont="1" applyFill="1" applyBorder="1" applyAlignment="1">
      <alignment/>
    </xf>
    <xf numFmtId="0" fontId="11" fillId="33" borderId="0" xfId="0" applyFont="1" applyFill="1" applyAlignment="1">
      <alignment/>
    </xf>
    <xf numFmtId="0" fontId="0" fillId="0" borderId="0" xfId="0" applyFont="1" applyFill="1" applyAlignment="1">
      <alignment/>
    </xf>
    <xf numFmtId="0" fontId="66" fillId="33" borderId="12" xfId="0" applyNumberFormat="1" applyFont="1" applyFill="1" applyBorder="1" applyAlignment="1">
      <alignment horizontal="center" vertical="center" shrinkToFit="1"/>
    </xf>
    <xf numFmtId="0" fontId="4" fillId="33" borderId="0" xfId="0" applyNumberFormat="1" applyFont="1" applyFill="1" applyAlignment="1" applyProtection="1">
      <alignment horizontal="center"/>
      <protection locked="0"/>
    </xf>
    <xf numFmtId="0" fontId="4" fillId="0" borderId="0" xfId="0" applyFont="1" applyAlignment="1">
      <alignment horizontal="center"/>
    </xf>
    <xf numFmtId="0" fontId="3" fillId="0" borderId="0" xfId="0" applyFont="1" applyAlignment="1">
      <alignment horizontal="left" vertical="center" wrapText="1"/>
    </xf>
    <xf numFmtId="0" fontId="4" fillId="0" borderId="13" xfId="0" applyFont="1" applyBorder="1" applyAlignment="1">
      <alignment horizontal="center"/>
    </xf>
    <xf numFmtId="0" fontId="4" fillId="0" borderId="11" xfId="0" applyFont="1" applyBorder="1" applyAlignment="1">
      <alignment horizontal="center"/>
    </xf>
    <xf numFmtId="0" fontId="2" fillId="0" borderId="0" xfId="0" applyFont="1" applyAlignment="1">
      <alignment horizontal="left" textRotation="90" wrapText="1"/>
    </xf>
    <xf numFmtId="0" fontId="8" fillId="0" borderId="10" xfId="0" applyFont="1" applyBorder="1" applyAlignment="1" quotePrefix="1">
      <alignment horizontal="center"/>
    </xf>
    <xf numFmtId="0" fontId="8" fillId="0" borderId="0" xfId="0" applyFont="1" applyBorder="1" applyAlignment="1">
      <alignment horizontal="center"/>
    </xf>
    <xf numFmtId="0" fontId="10" fillId="0" borderId="0" xfId="0" applyFont="1" applyAlignment="1">
      <alignment horizontal="center"/>
    </xf>
    <xf numFmtId="0" fontId="16" fillId="0" borderId="0" xfId="0" applyFont="1" applyAlignment="1">
      <alignment vertical="top" wrapText="1"/>
    </xf>
    <xf numFmtId="0" fontId="15" fillId="0" borderId="0" xfId="0" applyFont="1" applyAlignment="1" quotePrefix="1">
      <alignment horizontal="center"/>
    </xf>
    <xf numFmtId="0" fontId="15" fillId="0" borderId="0" xfId="0" applyFont="1" applyAlignment="1">
      <alignment horizontal="center"/>
    </xf>
    <xf numFmtId="0" fontId="0" fillId="0" borderId="0" xfId="0" applyAlignment="1">
      <alignment vertical="top" wrapText="1"/>
    </xf>
    <xf numFmtId="0" fontId="11" fillId="33" borderId="0" xfId="0" applyNumberFormat="1" applyFont="1" applyFill="1" applyAlignment="1">
      <alignment horizontal="left" vertical="top" wrapText="1"/>
    </xf>
    <xf numFmtId="0" fontId="18" fillId="33" borderId="0" xfId="0" applyFont="1" applyFill="1" applyAlignment="1">
      <alignment horizontal="left" vertical="top" wrapText="1"/>
    </xf>
    <xf numFmtId="0" fontId="4" fillId="33" borderId="0" xfId="0" applyFont="1" applyFill="1" applyAlignment="1">
      <alignment horizontal="center"/>
    </xf>
    <xf numFmtId="0" fontId="21" fillId="38" borderId="14" xfId="0" applyFont="1" applyFill="1" applyBorder="1" applyAlignment="1">
      <alignment horizontal="left" vertical="center" wrapText="1"/>
    </xf>
    <xf numFmtId="0" fontId="21" fillId="38" borderId="15" xfId="0" applyFont="1" applyFill="1" applyBorder="1" applyAlignment="1">
      <alignment horizontal="left" vertical="center" wrapText="1"/>
    </xf>
    <xf numFmtId="0" fontId="21" fillId="38" borderId="16" xfId="0" applyFont="1" applyFill="1" applyBorder="1" applyAlignment="1">
      <alignment horizontal="left" vertical="center" wrapText="1"/>
    </xf>
    <xf numFmtId="0" fontId="23" fillId="33" borderId="0" xfId="0" applyFont="1" applyFill="1" applyAlignment="1">
      <alignment horizontal="center" textRotation="90" wrapText="1"/>
    </xf>
    <xf numFmtId="0" fontId="26" fillId="33" borderId="0" xfId="0" applyNumberFormat="1"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8">
    <dxf>
      <font>
        <color theme="1"/>
      </font>
    </dxf>
    <dxf>
      <font>
        <color theme="1"/>
      </font>
    </dxf>
    <dxf>
      <font>
        <color theme="1"/>
      </font>
    </dxf>
    <dxf>
      <font>
        <color theme="1"/>
      </font>
    </dxf>
    <dxf>
      <font>
        <color theme="1"/>
      </font>
    </dxf>
    <dxf>
      <fill>
        <patternFill>
          <bgColor indexed="42"/>
        </patternFill>
      </fill>
    </dxf>
    <dxf>
      <font>
        <color theme="1"/>
      </font>
    </dxf>
    <dxf>
      <font>
        <color theme="1"/>
      </font>
    </dxf>
    <dxf>
      <font>
        <color theme="1"/>
      </font>
    </dxf>
    <dxf>
      <font>
        <color theme="1"/>
      </font>
    </dxf>
    <dxf>
      <font>
        <color theme="1"/>
      </font>
    </dxf>
    <dxf>
      <fill>
        <patternFill>
          <bgColor indexed="42"/>
        </patternFill>
      </fill>
    </dxf>
    <dxf>
      <font>
        <color theme="1"/>
      </font>
    </dxf>
    <dxf>
      <font>
        <color theme="1"/>
      </font>
    </dxf>
    <dxf>
      <font>
        <color theme="1"/>
      </font>
    </dxf>
    <dxf>
      <font>
        <color theme="1"/>
      </font>
    </dxf>
    <dxf>
      <font>
        <color theme="1"/>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476250</xdr:colOff>
      <xdr:row>21</xdr:row>
      <xdr:rowOff>133350</xdr:rowOff>
    </xdr:from>
    <xdr:to>
      <xdr:col>9</xdr:col>
      <xdr:colOff>19050</xdr:colOff>
      <xdr:row>27</xdr:row>
      <xdr:rowOff>152400</xdr:rowOff>
    </xdr:to>
    <xdr:pic>
      <xdr:nvPicPr>
        <xdr:cNvPr id="1" name="Picture 1" descr="medium_2219782700_0ec8b4ea55_o"/>
        <xdr:cNvPicPr preferRelativeResize="1">
          <a:picLocks noChangeAspect="1"/>
        </xdr:cNvPicPr>
      </xdr:nvPicPr>
      <xdr:blipFill>
        <a:blip r:embed="rId1"/>
        <a:stretch>
          <a:fillRect/>
        </a:stretch>
      </xdr:blipFill>
      <xdr:spPr>
        <a:xfrm>
          <a:off x="2914650" y="5419725"/>
          <a:ext cx="2590800" cy="144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2</xdr:col>
      <xdr:colOff>466725</xdr:colOff>
      <xdr:row>3</xdr:row>
      <xdr:rowOff>133350</xdr:rowOff>
    </xdr:to>
    <xdr:sp>
      <xdr:nvSpPr>
        <xdr:cNvPr id="1" name="Rectangle 3"/>
        <xdr:cNvSpPr>
          <a:spLocks/>
        </xdr:cNvSpPr>
      </xdr:nvSpPr>
      <xdr:spPr>
        <a:xfrm>
          <a:off x="104775" y="104775"/>
          <a:ext cx="1676400" cy="952500"/>
        </a:xfrm>
        <a:prstGeom prst="rect">
          <a:avLst/>
        </a:prstGeom>
        <a:solidFill>
          <a:srgbClr val="FFFFFF"/>
        </a:solidFill>
        <a:ln w="19050" cmpd="sng">
          <a:solidFill>
            <a:srgbClr val="000000"/>
          </a:solidFill>
          <a:headEnd type="none"/>
          <a:tailEnd type="triangle"/>
        </a:ln>
      </xdr:spPr>
      <xdr:txBody>
        <a:bodyPr vertOverflow="clip" wrap="square" lIns="18288" tIns="0" rIns="0" bIns="0" anchor="ctr"/>
        <a:p>
          <a:pPr algn="ctr">
            <a:defRPr/>
          </a:pPr>
          <a:r>
            <a:rPr lang="en-US" cap="none" sz="1100" b="1" i="1" u="none" baseline="0">
              <a:solidFill>
                <a:srgbClr val="000000"/>
              </a:solidFill>
            </a:rPr>
            <a:t>Click to reset
</a:t>
          </a:r>
          <a:r>
            <a:rPr lang="en-US" cap="none" sz="1100" b="1" i="1" u="none" baseline="0">
              <a:solidFill>
                <a:srgbClr val="000000"/>
              </a:solidFill>
            </a:rPr>
            <a:t>values</a:t>
          </a:r>
          <a:r>
            <a:rPr lang="en-US" cap="none" sz="1100" b="1" i="1" u="none" baseline="0">
              <a:solidFill>
                <a:srgbClr val="000000"/>
              </a:solidFill>
            </a:rPr>
            <a:t> and units</a:t>
          </a:r>
        </a:p>
      </xdr:txBody>
    </xdr:sp>
    <xdr:clientData/>
  </xdr:twoCellAnchor>
  <xdr:twoCellAnchor editAs="oneCell">
    <xdr:from>
      <xdr:col>0</xdr:col>
      <xdr:colOff>95250</xdr:colOff>
      <xdr:row>0</xdr:row>
      <xdr:rowOff>95250</xdr:rowOff>
    </xdr:from>
    <xdr:to>
      <xdr:col>2</xdr:col>
      <xdr:colOff>504825</xdr:colOff>
      <xdr:row>3</xdr:row>
      <xdr:rowOff>123825</xdr:rowOff>
    </xdr:to>
    <xdr:pic macro="[0]!resetsuvat">
      <xdr:nvPicPr>
        <xdr:cNvPr id="2"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0" y="95250"/>
          <a:ext cx="1724025" cy="952500"/>
        </a:xfrm>
        <a:prstGeom prst="rect">
          <a:avLst/>
        </a:prstGeom>
        <a:noFill/>
        <a:ln w="1" cmpd="sng">
          <a:noFill/>
        </a:ln>
      </xdr:spPr>
    </xdr:pic>
    <xdr:clientData/>
  </xdr:twoCellAnchor>
  <xdr:twoCellAnchor editAs="oneCell">
    <xdr:from>
      <xdr:col>0</xdr:col>
      <xdr:colOff>38100</xdr:colOff>
      <xdr:row>7</xdr:row>
      <xdr:rowOff>47625</xdr:rowOff>
    </xdr:from>
    <xdr:to>
      <xdr:col>3</xdr:col>
      <xdr:colOff>28575</xdr:colOff>
      <xdr:row>7</xdr:row>
      <xdr:rowOff>1114425</xdr:rowOff>
    </xdr:to>
    <xdr:pic>
      <xdr:nvPicPr>
        <xdr:cNvPr id="3" name="Picture 1" descr="medium_2219782700_0ec8b4ea55_o"/>
        <xdr:cNvPicPr preferRelativeResize="1">
          <a:picLocks noChangeAspect="1"/>
        </xdr:cNvPicPr>
      </xdr:nvPicPr>
      <xdr:blipFill>
        <a:blip r:embed="rId2"/>
        <a:stretch>
          <a:fillRect/>
        </a:stretch>
      </xdr:blipFill>
      <xdr:spPr>
        <a:xfrm>
          <a:off x="38100" y="2914650"/>
          <a:ext cx="19145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2</xdr:col>
      <xdr:colOff>466725</xdr:colOff>
      <xdr:row>3</xdr:row>
      <xdr:rowOff>133350</xdr:rowOff>
    </xdr:to>
    <xdr:sp>
      <xdr:nvSpPr>
        <xdr:cNvPr id="1" name="Rectangle 1"/>
        <xdr:cNvSpPr>
          <a:spLocks/>
        </xdr:cNvSpPr>
      </xdr:nvSpPr>
      <xdr:spPr>
        <a:xfrm>
          <a:off x="104775" y="104775"/>
          <a:ext cx="1676400" cy="952500"/>
        </a:xfrm>
        <a:prstGeom prst="rect">
          <a:avLst/>
        </a:prstGeom>
        <a:solidFill>
          <a:srgbClr val="FFFFFF"/>
        </a:solidFill>
        <a:ln w="19050" cmpd="sng">
          <a:solidFill>
            <a:srgbClr val="000000"/>
          </a:solidFill>
          <a:headEnd type="none"/>
          <a:tailEnd type="triangle"/>
        </a:ln>
      </xdr:spPr>
      <xdr:txBody>
        <a:bodyPr vertOverflow="clip" wrap="square" lIns="18288" tIns="0" rIns="0" bIns="0" anchor="ctr"/>
        <a:p>
          <a:pPr algn="ctr">
            <a:defRPr/>
          </a:pPr>
          <a:r>
            <a:rPr lang="en-US" cap="none" sz="1100" b="1" i="1" u="none" baseline="0">
              <a:solidFill>
                <a:srgbClr val="000000"/>
              </a:solidFill>
            </a:rPr>
            <a:t>Click to reset
</a:t>
          </a:r>
          <a:r>
            <a:rPr lang="en-US" cap="none" sz="1100" b="1" i="1" u="none" baseline="0">
              <a:solidFill>
                <a:srgbClr val="000000"/>
              </a:solidFill>
            </a:rPr>
            <a:t>values</a:t>
          </a:r>
          <a:r>
            <a:rPr lang="en-US" cap="none" sz="1100" b="1" i="1" u="none" baseline="0">
              <a:solidFill>
                <a:srgbClr val="000000"/>
              </a:solidFill>
            </a:rPr>
            <a:t> and units</a:t>
          </a:r>
        </a:p>
      </xdr:txBody>
    </xdr:sp>
    <xdr:clientData/>
  </xdr:twoCellAnchor>
  <xdr:twoCellAnchor editAs="oneCell">
    <xdr:from>
      <xdr:col>0</xdr:col>
      <xdr:colOff>95250</xdr:colOff>
      <xdr:row>0</xdr:row>
      <xdr:rowOff>95250</xdr:rowOff>
    </xdr:from>
    <xdr:to>
      <xdr:col>2</xdr:col>
      <xdr:colOff>504825</xdr:colOff>
      <xdr:row>3</xdr:row>
      <xdr:rowOff>123825</xdr:rowOff>
    </xdr:to>
    <xdr:pic macro="[0]!resetsuvat">
      <xdr:nvPicPr>
        <xdr:cNvPr id="2"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0" y="95250"/>
          <a:ext cx="1724025" cy="952500"/>
        </a:xfrm>
        <a:prstGeom prst="rect">
          <a:avLst/>
        </a:prstGeom>
        <a:noFill/>
        <a:ln w="1" cmpd="sng">
          <a:noFill/>
        </a:ln>
      </xdr:spPr>
    </xdr:pic>
    <xdr:clientData/>
  </xdr:twoCellAnchor>
  <xdr:twoCellAnchor editAs="oneCell">
    <xdr:from>
      <xdr:col>0</xdr:col>
      <xdr:colOff>38100</xdr:colOff>
      <xdr:row>7</xdr:row>
      <xdr:rowOff>47625</xdr:rowOff>
    </xdr:from>
    <xdr:to>
      <xdr:col>3</xdr:col>
      <xdr:colOff>28575</xdr:colOff>
      <xdr:row>7</xdr:row>
      <xdr:rowOff>1114425</xdr:rowOff>
    </xdr:to>
    <xdr:pic>
      <xdr:nvPicPr>
        <xdr:cNvPr id="3" name="Picture 1" descr="medium_2219782700_0ec8b4ea55_o"/>
        <xdr:cNvPicPr preferRelativeResize="1">
          <a:picLocks noChangeAspect="1"/>
        </xdr:cNvPicPr>
      </xdr:nvPicPr>
      <xdr:blipFill>
        <a:blip r:embed="rId2"/>
        <a:stretch>
          <a:fillRect/>
        </a:stretch>
      </xdr:blipFill>
      <xdr:spPr>
        <a:xfrm>
          <a:off x="38100" y="2914650"/>
          <a:ext cx="1914525"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2</xdr:col>
      <xdr:colOff>466725</xdr:colOff>
      <xdr:row>3</xdr:row>
      <xdr:rowOff>133350</xdr:rowOff>
    </xdr:to>
    <xdr:sp>
      <xdr:nvSpPr>
        <xdr:cNvPr id="1" name="Rectangle 1"/>
        <xdr:cNvSpPr>
          <a:spLocks/>
        </xdr:cNvSpPr>
      </xdr:nvSpPr>
      <xdr:spPr>
        <a:xfrm>
          <a:off x="104775" y="104775"/>
          <a:ext cx="1676400" cy="952500"/>
        </a:xfrm>
        <a:prstGeom prst="rect">
          <a:avLst/>
        </a:prstGeom>
        <a:solidFill>
          <a:srgbClr val="FFFFFF"/>
        </a:solidFill>
        <a:ln w="19050" cmpd="sng">
          <a:solidFill>
            <a:srgbClr val="000000"/>
          </a:solidFill>
          <a:headEnd type="none"/>
          <a:tailEnd type="triangle"/>
        </a:ln>
      </xdr:spPr>
      <xdr:txBody>
        <a:bodyPr vertOverflow="clip" wrap="square" lIns="18288" tIns="0" rIns="0" bIns="0" anchor="ctr"/>
        <a:p>
          <a:pPr algn="ctr">
            <a:defRPr/>
          </a:pPr>
          <a:r>
            <a:rPr lang="en-US" cap="none" sz="1100" b="1" i="1" u="none" baseline="0">
              <a:solidFill>
                <a:srgbClr val="000000"/>
              </a:solidFill>
            </a:rPr>
            <a:t>Click to reset
</a:t>
          </a:r>
          <a:r>
            <a:rPr lang="en-US" cap="none" sz="1100" b="1" i="1" u="none" baseline="0">
              <a:solidFill>
                <a:srgbClr val="000000"/>
              </a:solidFill>
            </a:rPr>
            <a:t>values</a:t>
          </a:r>
          <a:r>
            <a:rPr lang="en-US" cap="none" sz="1100" b="1" i="1" u="none" baseline="0">
              <a:solidFill>
                <a:srgbClr val="000000"/>
              </a:solidFill>
            </a:rPr>
            <a:t> and units</a:t>
          </a:r>
        </a:p>
      </xdr:txBody>
    </xdr:sp>
    <xdr:clientData/>
  </xdr:twoCellAnchor>
  <xdr:twoCellAnchor editAs="oneCell">
    <xdr:from>
      <xdr:col>0</xdr:col>
      <xdr:colOff>95250</xdr:colOff>
      <xdr:row>0</xdr:row>
      <xdr:rowOff>95250</xdr:rowOff>
    </xdr:from>
    <xdr:to>
      <xdr:col>2</xdr:col>
      <xdr:colOff>504825</xdr:colOff>
      <xdr:row>3</xdr:row>
      <xdr:rowOff>123825</xdr:rowOff>
    </xdr:to>
    <xdr:pic macro="[0]!resetsuvat">
      <xdr:nvPicPr>
        <xdr:cNvPr id="2" name="Picture 8"/>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95250" y="95250"/>
          <a:ext cx="1724025" cy="952500"/>
        </a:xfrm>
        <a:prstGeom prst="rect">
          <a:avLst/>
        </a:prstGeom>
        <a:noFill/>
        <a:ln w="1" cmpd="sng">
          <a:noFill/>
        </a:ln>
      </xdr:spPr>
    </xdr:pic>
    <xdr:clientData/>
  </xdr:twoCellAnchor>
  <xdr:twoCellAnchor editAs="oneCell">
    <xdr:from>
      <xdr:col>0</xdr:col>
      <xdr:colOff>38100</xdr:colOff>
      <xdr:row>7</xdr:row>
      <xdr:rowOff>47625</xdr:rowOff>
    </xdr:from>
    <xdr:to>
      <xdr:col>3</xdr:col>
      <xdr:colOff>28575</xdr:colOff>
      <xdr:row>7</xdr:row>
      <xdr:rowOff>1114425</xdr:rowOff>
    </xdr:to>
    <xdr:pic>
      <xdr:nvPicPr>
        <xdr:cNvPr id="3" name="Picture 1" descr="medium_2219782700_0ec8b4ea55_o"/>
        <xdr:cNvPicPr preferRelativeResize="1">
          <a:picLocks noChangeAspect="1"/>
        </xdr:cNvPicPr>
      </xdr:nvPicPr>
      <xdr:blipFill>
        <a:blip r:embed="rId2"/>
        <a:stretch>
          <a:fillRect/>
        </a:stretch>
      </xdr:blipFill>
      <xdr:spPr>
        <a:xfrm>
          <a:off x="38100" y="2914650"/>
          <a:ext cx="1914525" cy="1066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23</xdr:row>
      <xdr:rowOff>0</xdr:rowOff>
    </xdr:from>
    <xdr:to>
      <xdr:col>3</xdr:col>
      <xdr:colOff>114300</xdr:colOff>
      <xdr:row>23</xdr:row>
      <xdr:rowOff>104775</xdr:rowOff>
    </xdr:to>
    <xdr:sp>
      <xdr:nvSpPr>
        <xdr:cNvPr id="1" name="Rectangle 22"/>
        <xdr:cNvSpPr>
          <a:spLocks/>
        </xdr:cNvSpPr>
      </xdr:nvSpPr>
      <xdr:spPr>
        <a:xfrm>
          <a:off x="1524000" y="5572125"/>
          <a:ext cx="114300" cy="104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xdr:row>
      <xdr:rowOff>0</xdr:rowOff>
    </xdr:from>
    <xdr:to>
      <xdr:col>3</xdr:col>
      <xdr:colOff>276225</xdr:colOff>
      <xdr:row>11</xdr:row>
      <xdr:rowOff>0</xdr:rowOff>
    </xdr:to>
    <xdr:sp>
      <xdr:nvSpPr>
        <xdr:cNvPr id="2" name="Line 1"/>
        <xdr:cNvSpPr>
          <a:spLocks/>
        </xdr:cNvSpPr>
      </xdr:nvSpPr>
      <xdr:spPr>
        <a:xfrm flipV="1">
          <a:off x="914400" y="1962150"/>
          <a:ext cx="885825" cy="828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3</xdr:col>
      <xdr:colOff>276225</xdr:colOff>
      <xdr:row>11</xdr:row>
      <xdr:rowOff>0</xdr:rowOff>
    </xdr:to>
    <xdr:sp>
      <xdr:nvSpPr>
        <xdr:cNvPr id="3" name="Line 2"/>
        <xdr:cNvSpPr>
          <a:spLocks/>
        </xdr:cNvSpPr>
      </xdr:nvSpPr>
      <xdr:spPr>
        <a:xfrm>
          <a:off x="914400" y="2790825"/>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6</xdr:row>
      <xdr:rowOff>0</xdr:rowOff>
    </xdr:from>
    <xdr:to>
      <xdr:col>3</xdr:col>
      <xdr:colOff>285750</xdr:colOff>
      <xdr:row>11</xdr:row>
      <xdr:rowOff>0</xdr:rowOff>
    </xdr:to>
    <xdr:sp>
      <xdr:nvSpPr>
        <xdr:cNvPr id="4" name="Line 3"/>
        <xdr:cNvSpPr>
          <a:spLocks/>
        </xdr:cNvSpPr>
      </xdr:nvSpPr>
      <xdr:spPr>
        <a:xfrm flipV="1">
          <a:off x="1809750" y="1962150"/>
          <a:ext cx="0" cy="828675"/>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10</xdr:row>
      <xdr:rowOff>19050</xdr:rowOff>
    </xdr:from>
    <xdr:to>
      <xdr:col>2</xdr:col>
      <xdr:colOff>247650</xdr:colOff>
      <xdr:row>11</xdr:row>
      <xdr:rowOff>0</xdr:rowOff>
    </xdr:to>
    <xdr:sp>
      <xdr:nvSpPr>
        <xdr:cNvPr id="5" name="Freeform 6"/>
        <xdr:cNvSpPr>
          <a:spLocks/>
        </xdr:cNvSpPr>
      </xdr:nvSpPr>
      <xdr:spPr>
        <a:xfrm>
          <a:off x="1095375" y="2628900"/>
          <a:ext cx="66675" cy="161925"/>
        </a:xfrm>
        <a:custGeom>
          <a:pathLst>
            <a:path h="15" w="7">
              <a:moveTo>
                <a:pt x="6" y="15"/>
              </a:moveTo>
              <a:cubicBezTo>
                <a:pt x="6" y="13"/>
                <a:pt x="7" y="11"/>
                <a:pt x="6" y="9"/>
              </a:cubicBezTo>
              <a:cubicBezTo>
                <a:pt x="5" y="7"/>
                <a:pt x="2" y="2"/>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0</xdr:rowOff>
    </xdr:from>
    <xdr:to>
      <xdr:col>7</xdr:col>
      <xdr:colOff>276225</xdr:colOff>
      <xdr:row>11</xdr:row>
      <xdr:rowOff>0</xdr:rowOff>
    </xdr:to>
    <xdr:sp>
      <xdr:nvSpPr>
        <xdr:cNvPr id="6" name="Line 7"/>
        <xdr:cNvSpPr>
          <a:spLocks/>
        </xdr:cNvSpPr>
      </xdr:nvSpPr>
      <xdr:spPr>
        <a:xfrm flipV="1">
          <a:off x="3352800" y="1962150"/>
          <a:ext cx="885825" cy="828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0</xdr:rowOff>
    </xdr:from>
    <xdr:to>
      <xdr:col>7</xdr:col>
      <xdr:colOff>276225</xdr:colOff>
      <xdr:row>11</xdr:row>
      <xdr:rowOff>0</xdr:rowOff>
    </xdr:to>
    <xdr:sp>
      <xdr:nvSpPr>
        <xdr:cNvPr id="7" name="Line 8"/>
        <xdr:cNvSpPr>
          <a:spLocks/>
        </xdr:cNvSpPr>
      </xdr:nvSpPr>
      <xdr:spPr>
        <a:xfrm>
          <a:off x="3352800" y="2790825"/>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6</xdr:row>
      <xdr:rowOff>0</xdr:rowOff>
    </xdr:from>
    <xdr:to>
      <xdr:col>7</xdr:col>
      <xdr:colOff>285750</xdr:colOff>
      <xdr:row>11</xdr:row>
      <xdr:rowOff>0</xdr:rowOff>
    </xdr:to>
    <xdr:sp>
      <xdr:nvSpPr>
        <xdr:cNvPr id="8" name="Line 9"/>
        <xdr:cNvSpPr>
          <a:spLocks/>
        </xdr:cNvSpPr>
      </xdr:nvSpPr>
      <xdr:spPr>
        <a:xfrm flipV="1">
          <a:off x="4248150" y="1962150"/>
          <a:ext cx="0" cy="828675"/>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10</xdr:row>
      <xdr:rowOff>19050</xdr:rowOff>
    </xdr:from>
    <xdr:to>
      <xdr:col>6</xdr:col>
      <xdr:colOff>247650</xdr:colOff>
      <xdr:row>11</xdr:row>
      <xdr:rowOff>0</xdr:rowOff>
    </xdr:to>
    <xdr:sp>
      <xdr:nvSpPr>
        <xdr:cNvPr id="9" name="Freeform 10"/>
        <xdr:cNvSpPr>
          <a:spLocks/>
        </xdr:cNvSpPr>
      </xdr:nvSpPr>
      <xdr:spPr>
        <a:xfrm>
          <a:off x="3533775" y="2628900"/>
          <a:ext cx="66675" cy="161925"/>
        </a:xfrm>
        <a:custGeom>
          <a:pathLst>
            <a:path h="15" w="7">
              <a:moveTo>
                <a:pt x="6" y="15"/>
              </a:moveTo>
              <a:cubicBezTo>
                <a:pt x="6" y="13"/>
                <a:pt x="7" y="11"/>
                <a:pt x="6" y="9"/>
              </a:cubicBezTo>
              <a:cubicBezTo>
                <a:pt x="5" y="7"/>
                <a:pt x="2" y="2"/>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18</xdr:row>
      <xdr:rowOff>0</xdr:rowOff>
    </xdr:from>
    <xdr:to>
      <xdr:col>3</xdr:col>
      <xdr:colOff>0</xdr:colOff>
      <xdr:row>23</xdr:row>
      <xdr:rowOff>0</xdr:rowOff>
    </xdr:to>
    <xdr:sp>
      <xdr:nvSpPr>
        <xdr:cNvPr id="10" name="Line 11"/>
        <xdr:cNvSpPr>
          <a:spLocks/>
        </xdr:cNvSpPr>
      </xdr:nvSpPr>
      <xdr:spPr>
        <a:xfrm flipH="1" flipV="1">
          <a:off x="914400" y="4762500"/>
          <a:ext cx="609600" cy="809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0</xdr:rowOff>
    </xdr:from>
    <xdr:to>
      <xdr:col>3</xdr:col>
      <xdr:colOff>0</xdr:colOff>
      <xdr:row>28</xdr:row>
      <xdr:rowOff>0</xdr:rowOff>
    </xdr:to>
    <xdr:sp>
      <xdr:nvSpPr>
        <xdr:cNvPr id="11" name="Line 12"/>
        <xdr:cNvSpPr>
          <a:spLocks/>
        </xdr:cNvSpPr>
      </xdr:nvSpPr>
      <xdr:spPr>
        <a:xfrm>
          <a:off x="1524000" y="5572125"/>
          <a:ext cx="0" cy="809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95250</xdr:rowOff>
    </xdr:from>
    <xdr:to>
      <xdr:col>4</xdr:col>
      <xdr:colOff>438150</xdr:colOff>
      <xdr:row>23</xdr:row>
      <xdr:rowOff>0</xdr:rowOff>
    </xdr:to>
    <xdr:sp>
      <xdr:nvSpPr>
        <xdr:cNvPr id="12" name="Line 13"/>
        <xdr:cNvSpPr>
          <a:spLocks/>
        </xdr:cNvSpPr>
      </xdr:nvSpPr>
      <xdr:spPr>
        <a:xfrm flipV="1">
          <a:off x="1524000" y="5181600"/>
          <a:ext cx="104775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10</xdr:row>
      <xdr:rowOff>152400</xdr:rowOff>
    </xdr:from>
    <xdr:to>
      <xdr:col>2</xdr:col>
      <xdr:colOff>28575</xdr:colOff>
      <xdr:row>11</xdr:row>
      <xdr:rowOff>47625</xdr:rowOff>
    </xdr:to>
    <xdr:sp>
      <xdr:nvSpPr>
        <xdr:cNvPr id="13" name="Oval 15"/>
        <xdr:cNvSpPr>
          <a:spLocks/>
        </xdr:cNvSpPr>
      </xdr:nvSpPr>
      <xdr:spPr>
        <a:xfrm>
          <a:off x="866775" y="2762250"/>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10</xdr:row>
      <xdr:rowOff>152400</xdr:rowOff>
    </xdr:from>
    <xdr:to>
      <xdr:col>6</xdr:col>
      <xdr:colOff>38100</xdr:colOff>
      <xdr:row>11</xdr:row>
      <xdr:rowOff>47625</xdr:rowOff>
    </xdr:to>
    <xdr:sp>
      <xdr:nvSpPr>
        <xdr:cNvPr id="14" name="Oval 16"/>
        <xdr:cNvSpPr>
          <a:spLocks/>
        </xdr:cNvSpPr>
      </xdr:nvSpPr>
      <xdr:spPr>
        <a:xfrm>
          <a:off x="3314700" y="2762250"/>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21</xdr:row>
      <xdr:rowOff>142875</xdr:rowOff>
    </xdr:from>
    <xdr:to>
      <xdr:col>4</xdr:col>
      <xdr:colOff>47625</xdr:colOff>
      <xdr:row>23</xdr:row>
      <xdr:rowOff>0</xdr:rowOff>
    </xdr:to>
    <xdr:sp>
      <xdr:nvSpPr>
        <xdr:cNvPr id="15" name="Freeform 20"/>
        <xdr:cNvSpPr>
          <a:spLocks/>
        </xdr:cNvSpPr>
      </xdr:nvSpPr>
      <xdr:spPr>
        <a:xfrm>
          <a:off x="1981200" y="5391150"/>
          <a:ext cx="200025" cy="180975"/>
        </a:xfrm>
        <a:custGeom>
          <a:pathLst>
            <a:path h="19" w="21">
              <a:moveTo>
                <a:pt x="20" y="19"/>
              </a:moveTo>
              <a:cubicBezTo>
                <a:pt x="20" y="15"/>
                <a:pt x="21" y="11"/>
                <a:pt x="20" y="9"/>
              </a:cubicBezTo>
              <a:cubicBezTo>
                <a:pt x="19" y="7"/>
                <a:pt x="17" y="7"/>
                <a:pt x="14" y="5"/>
              </a:cubicBezTo>
              <a:cubicBezTo>
                <a:pt x="11" y="3"/>
                <a:pt x="5" y="1"/>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21</xdr:row>
      <xdr:rowOff>123825</xdr:rowOff>
    </xdr:from>
    <xdr:to>
      <xdr:col>2</xdr:col>
      <xdr:colOff>447675</xdr:colOff>
      <xdr:row>23</xdr:row>
      <xdr:rowOff>0</xdr:rowOff>
    </xdr:to>
    <xdr:sp>
      <xdr:nvSpPr>
        <xdr:cNvPr id="16" name="Freeform 21"/>
        <xdr:cNvSpPr>
          <a:spLocks/>
        </xdr:cNvSpPr>
      </xdr:nvSpPr>
      <xdr:spPr>
        <a:xfrm>
          <a:off x="1162050" y="5372100"/>
          <a:ext cx="200025" cy="200025"/>
        </a:xfrm>
        <a:custGeom>
          <a:pathLst>
            <a:path h="21" w="21">
              <a:moveTo>
                <a:pt x="0" y="21"/>
              </a:moveTo>
              <a:cubicBezTo>
                <a:pt x="0" y="16"/>
                <a:pt x="1" y="12"/>
                <a:pt x="2" y="9"/>
              </a:cubicBezTo>
              <a:cubicBezTo>
                <a:pt x="3" y="6"/>
                <a:pt x="6" y="5"/>
                <a:pt x="9" y="4"/>
              </a:cubicBezTo>
              <a:cubicBezTo>
                <a:pt x="12" y="3"/>
                <a:pt x="16" y="1"/>
                <a:pt x="21"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23</xdr:row>
      <xdr:rowOff>0</xdr:rowOff>
    </xdr:from>
    <xdr:to>
      <xdr:col>3</xdr:col>
      <xdr:colOff>123825</xdr:colOff>
      <xdr:row>23</xdr:row>
      <xdr:rowOff>0</xdr:rowOff>
    </xdr:to>
    <xdr:sp>
      <xdr:nvSpPr>
        <xdr:cNvPr id="17" name="Line 23"/>
        <xdr:cNvSpPr>
          <a:spLocks/>
        </xdr:cNvSpPr>
      </xdr:nvSpPr>
      <xdr:spPr>
        <a:xfrm flipH="1">
          <a:off x="1533525" y="5572125"/>
          <a:ext cx="114300" cy="0"/>
        </a:xfrm>
        <a:prstGeom prst="line">
          <a:avLst/>
        </a:prstGeom>
        <a:no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22</xdr:row>
      <xdr:rowOff>123825</xdr:rowOff>
    </xdr:from>
    <xdr:to>
      <xdr:col>3</xdr:col>
      <xdr:colOff>38100</xdr:colOff>
      <xdr:row>23</xdr:row>
      <xdr:rowOff>38100</xdr:rowOff>
    </xdr:to>
    <xdr:sp>
      <xdr:nvSpPr>
        <xdr:cNvPr id="18" name="Oval 14"/>
        <xdr:cNvSpPr>
          <a:spLocks/>
        </xdr:cNvSpPr>
      </xdr:nvSpPr>
      <xdr:spPr>
        <a:xfrm>
          <a:off x="1485900" y="5534025"/>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xdr:row>
      <xdr:rowOff>133350</xdr:rowOff>
    </xdr:from>
    <xdr:to>
      <xdr:col>6</xdr:col>
      <xdr:colOff>0</xdr:colOff>
      <xdr:row>22</xdr:row>
      <xdr:rowOff>152400</xdr:rowOff>
    </xdr:to>
    <xdr:sp>
      <xdr:nvSpPr>
        <xdr:cNvPr id="19" name="Line 24"/>
        <xdr:cNvSpPr>
          <a:spLocks/>
        </xdr:cNvSpPr>
      </xdr:nvSpPr>
      <xdr:spPr>
        <a:xfrm flipV="1">
          <a:off x="3352800" y="4733925"/>
          <a:ext cx="0" cy="828675"/>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23</xdr:row>
      <xdr:rowOff>0</xdr:rowOff>
    </xdr:from>
    <xdr:to>
      <xdr:col>7</xdr:col>
      <xdr:colOff>285750</xdr:colOff>
      <xdr:row>23</xdr:row>
      <xdr:rowOff>0</xdr:rowOff>
    </xdr:to>
    <xdr:sp>
      <xdr:nvSpPr>
        <xdr:cNvPr id="20" name="Line 25"/>
        <xdr:cNvSpPr>
          <a:spLocks/>
        </xdr:cNvSpPr>
      </xdr:nvSpPr>
      <xdr:spPr>
        <a:xfrm>
          <a:off x="3362325" y="5572125"/>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22</xdr:row>
      <xdr:rowOff>123825</xdr:rowOff>
    </xdr:from>
    <xdr:to>
      <xdr:col>6</xdr:col>
      <xdr:colOff>38100</xdr:colOff>
      <xdr:row>23</xdr:row>
      <xdr:rowOff>38100</xdr:rowOff>
    </xdr:to>
    <xdr:sp>
      <xdr:nvSpPr>
        <xdr:cNvPr id="21" name="Oval 17"/>
        <xdr:cNvSpPr>
          <a:spLocks/>
        </xdr:cNvSpPr>
      </xdr:nvSpPr>
      <xdr:spPr>
        <a:xfrm>
          <a:off x="3314700" y="5534025"/>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36</xdr:row>
      <xdr:rowOff>0</xdr:rowOff>
    </xdr:from>
    <xdr:to>
      <xdr:col>3</xdr:col>
      <xdr:colOff>114300</xdr:colOff>
      <xdr:row>36</xdr:row>
      <xdr:rowOff>104775</xdr:rowOff>
    </xdr:to>
    <xdr:sp>
      <xdr:nvSpPr>
        <xdr:cNvPr id="22" name="Rectangle 26"/>
        <xdr:cNvSpPr>
          <a:spLocks/>
        </xdr:cNvSpPr>
      </xdr:nvSpPr>
      <xdr:spPr>
        <a:xfrm>
          <a:off x="1524000" y="7715250"/>
          <a:ext cx="114300" cy="104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0</xdr:rowOff>
    </xdr:from>
    <xdr:to>
      <xdr:col>3</xdr:col>
      <xdr:colOff>0</xdr:colOff>
      <xdr:row>36</xdr:row>
      <xdr:rowOff>0</xdr:rowOff>
    </xdr:to>
    <xdr:sp>
      <xdr:nvSpPr>
        <xdr:cNvPr id="23" name="Line 27"/>
        <xdr:cNvSpPr>
          <a:spLocks/>
        </xdr:cNvSpPr>
      </xdr:nvSpPr>
      <xdr:spPr>
        <a:xfrm flipH="1" flipV="1">
          <a:off x="914400" y="6867525"/>
          <a:ext cx="609600" cy="847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36</xdr:row>
      <xdr:rowOff>0</xdr:rowOff>
    </xdr:from>
    <xdr:to>
      <xdr:col>3</xdr:col>
      <xdr:colOff>0</xdr:colOff>
      <xdr:row>41</xdr:row>
      <xdr:rowOff>0</xdr:rowOff>
    </xdr:to>
    <xdr:sp>
      <xdr:nvSpPr>
        <xdr:cNvPr id="24" name="Line 28"/>
        <xdr:cNvSpPr>
          <a:spLocks/>
        </xdr:cNvSpPr>
      </xdr:nvSpPr>
      <xdr:spPr>
        <a:xfrm>
          <a:off x="1524000" y="7715250"/>
          <a:ext cx="0" cy="809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33</xdr:row>
      <xdr:rowOff>95250</xdr:rowOff>
    </xdr:from>
    <xdr:to>
      <xdr:col>4</xdr:col>
      <xdr:colOff>438150</xdr:colOff>
      <xdr:row>36</xdr:row>
      <xdr:rowOff>0</xdr:rowOff>
    </xdr:to>
    <xdr:sp>
      <xdr:nvSpPr>
        <xdr:cNvPr id="25" name="Line 29"/>
        <xdr:cNvSpPr>
          <a:spLocks/>
        </xdr:cNvSpPr>
      </xdr:nvSpPr>
      <xdr:spPr>
        <a:xfrm flipV="1">
          <a:off x="1524000" y="7286625"/>
          <a:ext cx="1047750" cy="428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457200</xdr:colOff>
      <xdr:row>35</xdr:row>
      <xdr:rowOff>0</xdr:rowOff>
    </xdr:from>
    <xdr:to>
      <xdr:col>4</xdr:col>
      <xdr:colOff>47625</xdr:colOff>
      <xdr:row>36</xdr:row>
      <xdr:rowOff>0</xdr:rowOff>
    </xdr:to>
    <xdr:sp>
      <xdr:nvSpPr>
        <xdr:cNvPr id="26" name="Freeform 30"/>
        <xdr:cNvSpPr>
          <a:spLocks/>
        </xdr:cNvSpPr>
      </xdr:nvSpPr>
      <xdr:spPr>
        <a:xfrm>
          <a:off x="1981200" y="7534275"/>
          <a:ext cx="200025" cy="180975"/>
        </a:xfrm>
        <a:custGeom>
          <a:pathLst>
            <a:path h="19" w="21">
              <a:moveTo>
                <a:pt x="20" y="19"/>
              </a:moveTo>
              <a:cubicBezTo>
                <a:pt x="20" y="15"/>
                <a:pt x="21" y="11"/>
                <a:pt x="20" y="9"/>
              </a:cubicBezTo>
              <a:cubicBezTo>
                <a:pt x="19" y="7"/>
                <a:pt x="17" y="7"/>
                <a:pt x="14" y="5"/>
              </a:cubicBezTo>
              <a:cubicBezTo>
                <a:pt x="11" y="3"/>
                <a:pt x="5" y="1"/>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34</xdr:row>
      <xdr:rowOff>123825</xdr:rowOff>
    </xdr:from>
    <xdr:to>
      <xdr:col>2</xdr:col>
      <xdr:colOff>447675</xdr:colOff>
      <xdr:row>36</xdr:row>
      <xdr:rowOff>0</xdr:rowOff>
    </xdr:to>
    <xdr:sp>
      <xdr:nvSpPr>
        <xdr:cNvPr id="27" name="Freeform 31"/>
        <xdr:cNvSpPr>
          <a:spLocks/>
        </xdr:cNvSpPr>
      </xdr:nvSpPr>
      <xdr:spPr>
        <a:xfrm>
          <a:off x="1162050" y="7477125"/>
          <a:ext cx="200025" cy="238125"/>
        </a:xfrm>
        <a:custGeom>
          <a:pathLst>
            <a:path h="21" w="21">
              <a:moveTo>
                <a:pt x="0" y="21"/>
              </a:moveTo>
              <a:cubicBezTo>
                <a:pt x="0" y="16"/>
                <a:pt x="1" y="12"/>
                <a:pt x="2" y="9"/>
              </a:cubicBezTo>
              <a:cubicBezTo>
                <a:pt x="3" y="6"/>
                <a:pt x="6" y="5"/>
                <a:pt x="9" y="4"/>
              </a:cubicBezTo>
              <a:cubicBezTo>
                <a:pt x="12" y="3"/>
                <a:pt x="16" y="1"/>
                <a:pt x="21"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36</xdr:row>
      <xdr:rowOff>0</xdr:rowOff>
    </xdr:from>
    <xdr:to>
      <xdr:col>3</xdr:col>
      <xdr:colOff>123825</xdr:colOff>
      <xdr:row>36</xdr:row>
      <xdr:rowOff>0</xdr:rowOff>
    </xdr:to>
    <xdr:sp>
      <xdr:nvSpPr>
        <xdr:cNvPr id="28" name="Line 32"/>
        <xdr:cNvSpPr>
          <a:spLocks/>
        </xdr:cNvSpPr>
      </xdr:nvSpPr>
      <xdr:spPr>
        <a:xfrm flipH="1">
          <a:off x="1533525" y="7715250"/>
          <a:ext cx="114300" cy="0"/>
        </a:xfrm>
        <a:prstGeom prst="line">
          <a:avLst/>
        </a:prstGeom>
        <a:no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35</xdr:row>
      <xdr:rowOff>123825</xdr:rowOff>
    </xdr:from>
    <xdr:to>
      <xdr:col>3</xdr:col>
      <xdr:colOff>38100</xdr:colOff>
      <xdr:row>36</xdr:row>
      <xdr:rowOff>38100</xdr:rowOff>
    </xdr:to>
    <xdr:sp>
      <xdr:nvSpPr>
        <xdr:cNvPr id="29" name="Oval 33"/>
        <xdr:cNvSpPr>
          <a:spLocks/>
        </xdr:cNvSpPr>
      </xdr:nvSpPr>
      <xdr:spPr>
        <a:xfrm>
          <a:off x="1485900" y="7658100"/>
          <a:ext cx="76200" cy="9525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133350</xdr:rowOff>
    </xdr:from>
    <xdr:to>
      <xdr:col>6</xdr:col>
      <xdr:colOff>0</xdr:colOff>
      <xdr:row>36</xdr:row>
      <xdr:rowOff>95250</xdr:rowOff>
    </xdr:to>
    <xdr:sp>
      <xdr:nvSpPr>
        <xdr:cNvPr id="30" name="Line 34"/>
        <xdr:cNvSpPr>
          <a:spLocks/>
        </xdr:cNvSpPr>
      </xdr:nvSpPr>
      <xdr:spPr>
        <a:xfrm flipV="1">
          <a:off x="3352800" y="6838950"/>
          <a:ext cx="0" cy="97155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36</xdr:row>
      <xdr:rowOff>95250</xdr:rowOff>
    </xdr:from>
    <xdr:to>
      <xdr:col>7</xdr:col>
      <xdr:colOff>285750</xdr:colOff>
      <xdr:row>36</xdr:row>
      <xdr:rowOff>95250</xdr:rowOff>
    </xdr:to>
    <xdr:sp>
      <xdr:nvSpPr>
        <xdr:cNvPr id="31" name="Line 35"/>
        <xdr:cNvSpPr>
          <a:spLocks/>
        </xdr:cNvSpPr>
      </xdr:nvSpPr>
      <xdr:spPr>
        <a:xfrm>
          <a:off x="3362325" y="7810500"/>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36</xdr:row>
      <xdr:rowOff>57150</xdr:rowOff>
    </xdr:from>
    <xdr:to>
      <xdr:col>6</xdr:col>
      <xdr:colOff>38100</xdr:colOff>
      <xdr:row>36</xdr:row>
      <xdr:rowOff>133350</xdr:rowOff>
    </xdr:to>
    <xdr:sp>
      <xdr:nvSpPr>
        <xdr:cNvPr id="32" name="Oval 36"/>
        <xdr:cNvSpPr>
          <a:spLocks/>
        </xdr:cNvSpPr>
      </xdr:nvSpPr>
      <xdr:spPr>
        <a:xfrm>
          <a:off x="3314700" y="7772400"/>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23</xdr:row>
      <xdr:rowOff>0</xdr:rowOff>
    </xdr:from>
    <xdr:to>
      <xdr:col>14</xdr:col>
      <xdr:colOff>114300</xdr:colOff>
      <xdr:row>23</xdr:row>
      <xdr:rowOff>104775</xdr:rowOff>
    </xdr:to>
    <xdr:sp>
      <xdr:nvSpPr>
        <xdr:cNvPr id="33" name="Rectangle 37"/>
        <xdr:cNvSpPr>
          <a:spLocks/>
        </xdr:cNvSpPr>
      </xdr:nvSpPr>
      <xdr:spPr>
        <a:xfrm>
          <a:off x="7610475" y="5572125"/>
          <a:ext cx="114300" cy="104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6</xdr:row>
      <xdr:rowOff>0</xdr:rowOff>
    </xdr:from>
    <xdr:to>
      <xdr:col>14</xdr:col>
      <xdr:colOff>276225</xdr:colOff>
      <xdr:row>11</xdr:row>
      <xdr:rowOff>0</xdr:rowOff>
    </xdr:to>
    <xdr:sp>
      <xdr:nvSpPr>
        <xdr:cNvPr id="34" name="Line 38"/>
        <xdr:cNvSpPr>
          <a:spLocks/>
        </xdr:cNvSpPr>
      </xdr:nvSpPr>
      <xdr:spPr>
        <a:xfrm flipV="1">
          <a:off x="7000875" y="1962150"/>
          <a:ext cx="885825" cy="828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11</xdr:row>
      <xdr:rowOff>0</xdr:rowOff>
    </xdr:from>
    <xdr:to>
      <xdr:col>14</xdr:col>
      <xdr:colOff>276225</xdr:colOff>
      <xdr:row>11</xdr:row>
      <xdr:rowOff>0</xdr:rowOff>
    </xdr:to>
    <xdr:sp>
      <xdr:nvSpPr>
        <xdr:cNvPr id="35" name="Line 39"/>
        <xdr:cNvSpPr>
          <a:spLocks/>
        </xdr:cNvSpPr>
      </xdr:nvSpPr>
      <xdr:spPr>
        <a:xfrm>
          <a:off x="7000875" y="2790825"/>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6</xdr:row>
      <xdr:rowOff>0</xdr:rowOff>
    </xdr:from>
    <xdr:to>
      <xdr:col>14</xdr:col>
      <xdr:colOff>285750</xdr:colOff>
      <xdr:row>11</xdr:row>
      <xdr:rowOff>0</xdr:rowOff>
    </xdr:to>
    <xdr:sp>
      <xdr:nvSpPr>
        <xdr:cNvPr id="36" name="Line 40"/>
        <xdr:cNvSpPr>
          <a:spLocks/>
        </xdr:cNvSpPr>
      </xdr:nvSpPr>
      <xdr:spPr>
        <a:xfrm flipV="1">
          <a:off x="7896225" y="1962150"/>
          <a:ext cx="0" cy="828675"/>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180975</xdr:colOff>
      <xdr:row>10</xdr:row>
      <xdr:rowOff>19050</xdr:rowOff>
    </xdr:from>
    <xdr:to>
      <xdr:col>13</xdr:col>
      <xdr:colOff>247650</xdr:colOff>
      <xdr:row>11</xdr:row>
      <xdr:rowOff>0</xdr:rowOff>
    </xdr:to>
    <xdr:sp>
      <xdr:nvSpPr>
        <xdr:cNvPr id="37" name="Freeform 41"/>
        <xdr:cNvSpPr>
          <a:spLocks/>
        </xdr:cNvSpPr>
      </xdr:nvSpPr>
      <xdr:spPr>
        <a:xfrm>
          <a:off x="7181850" y="2628900"/>
          <a:ext cx="66675" cy="161925"/>
        </a:xfrm>
        <a:custGeom>
          <a:pathLst>
            <a:path h="15" w="7">
              <a:moveTo>
                <a:pt x="6" y="15"/>
              </a:moveTo>
              <a:cubicBezTo>
                <a:pt x="6" y="13"/>
                <a:pt x="7" y="11"/>
                <a:pt x="6" y="9"/>
              </a:cubicBezTo>
              <a:cubicBezTo>
                <a:pt x="5" y="7"/>
                <a:pt x="2" y="2"/>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6</xdr:row>
      <xdr:rowOff>0</xdr:rowOff>
    </xdr:from>
    <xdr:to>
      <xdr:col>18</xdr:col>
      <xdr:colOff>276225</xdr:colOff>
      <xdr:row>11</xdr:row>
      <xdr:rowOff>0</xdr:rowOff>
    </xdr:to>
    <xdr:sp>
      <xdr:nvSpPr>
        <xdr:cNvPr id="38" name="Line 42"/>
        <xdr:cNvSpPr>
          <a:spLocks/>
        </xdr:cNvSpPr>
      </xdr:nvSpPr>
      <xdr:spPr>
        <a:xfrm flipV="1">
          <a:off x="9439275" y="1962150"/>
          <a:ext cx="885825" cy="8286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11</xdr:row>
      <xdr:rowOff>0</xdr:rowOff>
    </xdr:from>
    <xdr:to>
      <xdr:col>18</xdr:col>
      <xdr:colOff>276225</xdr:colOff>
      <xdr:row>11</xdr:row>
      <xdr:rowOff>0</xdr:rowOff>
    </xdr:to>
    <xdr:sp>
      <xdr:nvSpPr>
        <xdr:cNvPr id="39" name="Line 43"/>
        <xdr:cNvSpPr>
          <a:spLocks/>
        </xdr:cNvSpPr>
      </xdr:nvSpPr>
      <xdr:spPr>
        <a:xfrm>
          <a:off x="9439275" y="2790825"/>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285750</xdr:colOff>
      <xdr:row>6</xdr:row>
      <xdr:rowOff>0</xdr:rowOff>
    </xdr:from>
    <xdr:to>
      <xdr:col>18</xdr:col>
      <xdr:colOff>285750</xdr:colOff>
      <xdr:row>11</xdr:row>
      <xdr:rowOff>0</xdr:rowOff>
    </xdr:to>
    <xdr:sp>
      <xdr:nvSpPr>
        <xdr:cNvPr id="40" name="Line 44"/>
        <xdr:cNvSpPr>
          <a:spLocks/>
        </xdr:cNvSpPr>
      </xdr:nvSpPr>
      <xdr:spPr>
        <a:xfrm flipV="1">
          <a:off x="10334625" y="1962150"/>
          <a:ext cx="0" cy="828675"/>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180975</xdr:colOff>
      <xdr:row>10</xdr:row>
      <xdr:rowOff>19050</xdr:rowOff>
    </xdr:from>
    <xdr:to>
      <xdr:col>17</xdr:col>
      <xdr:colOff>247650</xdr:colOff>
      <xdr:row>11</xdr:row>
      <xdr:rowOff>0</xdr:rowOff>
    </xdr:to>
    <xdr:sp>
      <xdr:nvSpPr>
        <xdr:cNvPr id="41" name="Freeform 45"/>
        <xdr:cNvSpPr>
          <a:spLocks/>
        </xdr:cNvSpPr>
      </xdr:nvSpPr>
      <xdr:spPr>
        <a:xfrm>
          <a:off x="9620250" y="2628900"/>
          <a:ext cx="66675" cy="161925"/>
        </a:xfrm>
        <a:custGeom>
          <a:pathLst>
            <a:path h="15" w="7">
              <a:moveTo>
                <a:pt x="6" y="15"/>
              </a:moveTo>
              <a:cubicBezTo>
                <a:pt x="6" y="13"/>
                <a:pt x="7" y="11"/>
                <a:pt x="6" y="9"/>
              </a:cubicBezTo>
              <a:cubicBezTo>
                <a:pt x="5" y="7"/>
                <a:pt x="2" y="2"/>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18</xdr:row>
      <xdr:rowOff>0</xdr:rowOff>
    </xdr:from>
    <xdr:to>
      <xdr:col>14</xdr:col>
      <xdr:colOff>0</xdr:colOff>
      <xdr:row>23</xdr:row>
      <xdr:rowOff>0</xdr:rowOff>
    </xdr:to>
    <xdr:sp>
      <xdr:nvSpPr>
        <xdr:cNvPr id="42" name="Line 46"/>
        <xdr:cNvSpPr>
          <a:spLocks/>
        </xdr:cNvSpPr>
      </xdr:nvSpPr>
      <xdr:spPr>
        <a:xfrm flipH="1" flipV="1">
          <a:off x="7000875" y="4762500"/>
          <a:ext cx="609600" cy="809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23</xdr:row>
      <xdr:rowOff>0</xdr:rowOff>
    </xdr:from>
    <xdr:to>
      <xdr:col>14</xdr:col>
      <xdr:colOff>0</xdr:colOff>
      <xdr:row>28</xdr:row>
      <xdr:rowOff>0</xdr:rowOff>
    </xdr:to>
    <xdr:sp>
      <xdr:nvSpPr>
        <xdr:cNvPr id="43" name="Line 47"/>
        <xdr:cNvSpPr>
          <a:spLocks/>
        </xdr:cNvSpPr>
      </xdr:nvSpPr>
      <xdr:spPr>
        <a:xfrm>
          <a:off x="7610475" y="5572125"/>
          <a:ext cx="0" cy="809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20</xdr:row>
      <xdr:rowOff>95250</xdr:rowOff>
    </xdr:from>
    <xdr:to>
      <xdr:col>15</xdr:col>
      <xdr:colOff>438150</xdr:colOff>
      <xdr:row>23</xdr:row>
      <xdr:rowOff>0</xdr:rowOff>
    </xdr:to>
    <xdr:sp>
      <xdr:nvSpPr>
        <xdr:cNvPr id="44" name="Line 48"/>
        <xdr:cNvSpPr>
          <a:spLocks/>
        </xdr:cNvSpPr>
      </xdr:nvSpPr>
      <xdr:spPr>
        <a:xfrm flipV="1">
          <a:off x="7610475" y="5181600"/>
          <a:ext cx="104775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561975</xdr:colOff>
      <xdr:row>10</xdr:row>
      <xdr:rowOff>152400</xdr:rowOff>
    </xdr:from>
    <xdr:to>
      <xdr:col>13</xdr:col>
      <xdr:colOff>28575</xdr:colOff>
      <xdr:row>11</xdr:row>
      <xdr:rowOff>47625</xdr:rowOff>
    </xdr:to>
    <xdr:sp>
      <xdr:nvSpPr>
        <xdr:cNvPr id="45" name="Oval 49"/>
        <xdr:cNvSpPr>
          <a:spLocks/>
        </xdr:cNvSpPr>
      </xdr:nvSpPr>
      <xdr:spPr>
        <a:xfrm>
          <a:off x="6953250" y="2762250"/>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10</xdr:row>
      <xdr:rowOff>152400</xdr:rowOff>
    </xdr:from>
    <xdr:to>
      <xdr:col>17</xdr:col>
      <xdr:colOff>38100</xdr:colOff>
      <xdr:row>11</xdr:row>
      <xdr:rowOff>47625</xdr:rowOff>
    </xdr:to>
    <xdr:sp>
      <xdr:nvSpPr>
        <xdr:cNvPr id="46" name="Oval 50"/>
        <xdr:cNvSpPr>
          <a:spLocks/>
        </xdr:cNvSpPr>
      </xdr:nvSpPr>
      <xdr:spPr>
        <a:xfrm>
          <a:off x="9401175" y="2762250"/>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21</xdr:row>
      <xdr:rowOff>142875</xdr:rowOff>
    </xdr:from>
    <xdr:to>
      <xdr:col>15</xdr:col>
      <xdr:colOff>47625</xdr:colOff>
      <xdr:row>23</xdr:row>
      <xdr:rowOff>0</xdr:rowOff>
    </xdr:to>
    <xdr:sp>
      <xdr:nvSpPr>
        <xdr:cNvPr id="47" name="Freeform 51"/>
        <xdr:cNvSpPr>
          <a:spLocks/>
        </xdr:cNvSpPr>
      </xdr:nvSpPr>
      <xdr:spPr>
        <a:xfrm>
          <a:off x="8067675" y="5391150"/>
          <a:ext cx="200025" cy="180975"/>
        </a:xfrm>
        <a:custGeom>
          <a:pathLst>
            <a:path h="19" w="21">
              <a:moveTo>
                <a:pt x="20" y="19"/>
              </a:moveTo>
              <a:cubicBezTo>
                <a:pt x="20" y="15"/>
                <a:pt x="21" y="11"/>
                <a:pt x="20" y="9"/>
              </a:cubicBezTo>
              <a:cubicBezTo>
                <a:pt x="19" y="7"/>
                <a:pt x="17" y="7"/>
                <a:pt x="14" y="5"/>
              </a:cubicBezTo>
              <a:cubicBezTo>
                <a:pt x="11" y="3"/>
                <a:pt x="5" y="1"/>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247650</xdr:colOff>
      <xdr:row>21</xdr:row>
      <xdr:rowOff>123825</xdr:rowOff>
    </xdr:from>
    <xdr:to>
      <xdr:col>13</xdr:col>
      <xdr:colOff>447675</xdr:colOff>
      <xdr:row>23</xdr:row>
      <xdr:rowOff>0</xdr:rowOff>
    </xdr:to>
    <xdr:sp>
      <xdr:nvSpPr>
        <xdr:cNvPr id="48" name="Freeform 52"/>
        <xdr:cNvSpPr>
          <a:spLocks/>
        </xdr:cNvSpPr>
      </xdr:nvSpPr>
      <xdr:spPr>
        <a:xfrm>
          <a:off x="7248525" y="5372100"/>
          <a:ext cx="200025" cy="200025"/>
        </a:xfrm>
        <a:custGeom>
          <a:pathLst>
            <a:path h="21" w="21">
              <a:moveTo>
                <a:pt x="0" y="21"/>
              </a:moveTo>
              <a:cubicBezTo>
                <a:pt x="0" y="16"/>
                <a:pt x="1" y="12"/>
                <a:pt x="2" y="9"/>
              </a:cubicBezTo>
              <a:cubicBezTo>
                <a:pt x="3" y="6"/>
                <a:pt x="6" y="5"/>
                <a:pt x="9" y="4"/>
              </a:cubicBezTo>
              <a:cubicBezTo>
                <a:pt x="12" y="3"/>
                <a:pt x="16" y="1"/>
                <a:pt x="21"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23</xdr:row>
      <xdr:rowOff>0</xdr:rowOff>
    </xdr:from>
    <xdr:to>
      <xdr:col>14</xdr:col>
      <xdr:colOff>123825</xdr:colOff>
      <xdr:row>23</xdr:row>
      <xdr:rowOff>0</xdr:rowOff>
    </xdr:to>
    <xdr:sp>
      <xdr:nvSpPr>
        <xdr:cNvPr id="49" name="Line 53"/>
        <xdr:cNvSpPr>
          <a:spLocks/>
        </xdr:cNvSpPr>
      </xdr:nvSpPr>
      <xdr:spPr>
        <a:xfrm flipH="1">
          <a:off x="7620000" y="5572125"/>
          <a:ext cx="114300" cy="0"/>
        </a:xfrm>
        <a:prstGeom prst="line">
          <a:avLst/>
        </a:prstGeom>
        <a:no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22</xdr:row>
      <xdr:rowOff>123825</xdr:rowOff>
    </xdr:from>
    <xdr:to>
      <xdr:col>14</xdr:col>
      <xdr:colOff>38100</xdr:colOff>
      <xdr:row>23</xdr:row>
      <xdr:rowOff>38100</xdr:rowOff>
    </xdr:to>
    <xdr:sp>
      <xdr:nvSpPr>
        <xdr:cNvPr id="50" name="Oval 54"/>
        <xdr:cNvSpPr>
          <a:spLocks/>
        </xdr:cNvSpPr>
      </xdr:nvSpPr>
      <xdr:spPr>
        <a:xfrm>
          <a:off x="7572375" y="5534025"/>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17</xdr:row>
      <xdr:rowOff>133350</xdr:rowOff>
    </xdr:from>
    <xdr:to>
      <xdr:col>17</xdr:col>
      <xdr:colOff>0</xdr:colOff>
      <xdr:row>22</xdr:row>
      <xdr:rowOff>152400</xdr:rowOff>
    </xdr:to>
    <xdr:sp>
      <xdr:nvSpPr>
        <xdr:cNvPr id="51" name="Line 55"/>
        <xdr:cNvSpPr>
          <a:spLocks/>
        </xdr:cNvSpPr>
      </xdr:nvSpPr>
      <xdr:spPr>
        <a:xfrm flipV="1">
          <a:off x="9439275" y="4733925"/>
          <a:ext cx="0" cy="828675"/>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23</xdr:row>
      <xdr:rowOff>0</xdr:rowOff>
    </xdr:from>
    <xdr:to>
      <xdr:col>18</xdr:col>
      <xdr:colOff>285750</xdr:colOff>
      <xdr:row>23</xdr:row>
      <xdr:rowOff>0</xdr:rowOff>
    </xdr:to>
    <xdr:sp>
      <xdr:nvSpPr>
        <xdr:cNvPr id="52" name="Line 56"/>
        <xdr:cNvSpPr>
          <a:spLocks/>
        </xdr:cNvSpPr>
      </xdr:nvSpPr>
      <xdr:spPr>
        <a:xfrm>
          <a:off x="9448800" y="5572125"/>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22</xdr:row>
      <xdr:rowOff>123825</xdr:rowOff>
    </xdr:from>
    <xdr:to>
      <xdr:col>17</xdr:col>
      <xdr:colOff>38100</xdr:colOff>
      <xdr:row>23</xdr:row>
      <xdr:rowOff>38100</xdr:rowOff>
    </xdr:to>
    <xdr:sp>
      <xdr:nvSpPr>
        <xdr:cNvPr id="53" name="Oval 57"/>
        <xdr:cNvSpPr>
          <a:spLocks/>
        </xdr:cNvSpPr>
      </xdr:nvSpPr>
      <xdr:spPr>
        <a:xfrm>
          <a:off x="9401175" y="5534025"/>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114300</xdr:colOff>
      <xdr:row>36</xdr:row>
      <xdr:rowOff>104775</xdr:rowOff>
    </xdr:to>
    <xdr:sp>
      <xdr:nvSpPr>
        <xdr:cNvPr id="54" name="Rectangle 58"/>
        <xdr:cNvSpPr>
          <a:spLocks/>
        </xdr:cNvSpPr>
      </xdr:nvSpPr>
      <xdr:spPr>
        <a:xfrm>
          <a:off x="7610475" y="7715250"/>
          <a:ext cx="114300" cy="1047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31</xdr:row>
      <xdr:rowOff>0</xdr:rowOff>
    </xdr:from>
    <xdr:to>
      <xdr:col>14</xdr:col>
      <xdr:colOff>0</xdr:colOff>
      <xdr:row>36</xdr:row>
      <xdr:rowOff>0</xdr:rowOff>
    </xdr:to>
    <xdr:sp>
      <xdr:nvSpPr>
        <xdr:cNvPr id="55" name="Line 59"/>
        <xdr:cNvSpPr>
          <a:spLocks/>
        </xdr:cNvSpPr>
      </xdr:nvSpPr>
      <xdr:spPr>
        <a:xfrm flipH="1" flipV="1">
          <a:off x="7000875" y="6867525"/>
          <a:ext cx="609600" cy="847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36</xdr:row>
      <xdr:rowOff>0</xdr:rowOff>
    </xdr:from>
    <xdr:to>
      <xdr:col>14</xdr:col>
      <xdr:colOff>0</xdr:colOff>
      <xdr:row>41</xdr:row>
      <xdr:rowOff>0</xdr:rowOff>
    </xdr:to>
    <xdr:sp>
      <xdr:nvSpPr>
        <xdr:cNvPr id="56" name="Line 60"/>
        <xdr:cNvSpPr>
          <a:spLocks/>
        </xdr:cNvSpPr>
      </xdr:nvSpPr>
      <xdr:spPr>
        <a:xfrm>
          <a:off x="7610475" y="7715250"/>
          <a:ext cx="0" cy="809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33</xdr:row>
      <xdr:rowOff>95250</xdr:rowOff>
    </xdr:from>
    <xdr:to>
      <xdr:col>15</xdr:col>
      <xdr:colOff>438150</xdr:colOff>
      <xdr:row>36</xdr:row>
      <xdr:rowOff>0</xdr:rowOff>
    </xdr:to>
    <xdr:sp>
      <xdr:nvSpPr>
        <xdr:cNvPr id="57" name="Line 61"/>
        <xdr:cNvSpPr>
          <a:spLocks/>
        </xdr:cNvSpPr>
      </xdr:nvSpPr>
      <xdr:spPr>
        <a:xfrm flipV="1">
          <a:off x="7610475" y="7286625"/>
          <a:ext cx="1047750" cy="4286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457200</xdr:colOff>
      <xdr:row>35</xdr:row>
      <xdr:rowOff>0</xdr:rowOff>
    </xdr:from>
    <xdr:to>
      <xdr:col>15</xdr:col>
      <xdr:colOff>47625</xdr:colOff>
      <xdr:row>36</xdr:row>
      <xdr:rowOff>0</xdr:rowOff>
    </xdr:to>
    <xdr:sp>
      <xdr:nvSpPr>
        <xdr:cNvPr id="58" name="Freeform 62"/>
        <xdr:cNvSpPr>
          <a:spLocks/>
        </xdr:cNvSpPr>
      </xdr:nvSpPr>
      <xdr:spPr>
        <a:xfrm>
          <a:off x="8067675" y="7534275"/>
          <a:ext cx="200025" cy="180975"/>
        </a:xfrm>
        <a:custGeom>
          <a:pathLst>
            <a:path h="19" w="21">
              <a:moveTo>
                <a:pt x="20" y="19"/>
              </a:moveTo>
              <a:cubicBezTo>
                <a:pt x="20" y="15"/>
                <a:pt x="21" y="11"/>
                <a:pt x="20" y="9"/>
              </a:cubicBezTo>
              <a:cubicBezTo>
                <a:pt x="19" y="7"/>
                <a:pt x="17" y="7"/>
                <a:pt x="14" y="5"/>
              </a:cubicBezTo>
              <a:cubicBezTo>
                <a:pt x="11" y="3"/>
                <a:pt x="5" y="1"/>
                <a:pt x="0"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247650</xdr:colOff>
      <xdr:row>34</xdr:row>
      <xdr:rowOff>123825</xdr:rowOff>
    </xdr:from>
    <xdr:to>
      <xdr:col>13</xdr:col>
      <xdr:colOff>447675</xdr:colOff>
      <xdr:row>36</xdr:row>
      <xdr:rowOff>0</xdr:rowOff>
    </xdr:to>
    <xdr:sp>
      <xdr:nvSpPr>
        <xdr:cNvPr id="59" name="Freeform 63"/>
        <xdr:cNvSpPr>
          <a:spLocks/>
        </xdr:cNvSpPr>
      </xdr:nvSpPr>
      <xdr:spPr>
        <a:xfrm>
          <a:off x="7248525" y="7477125"/>
          <a:ext cx="200025" cy="238125"/>
        </a:xfrm>
        <a:custGeom>
          <a:pathLst>
            <a:path h="21" w="21">
              <a:moveTo>
                <a:pt x="0" y="21"/>
              </a:moveTo>
              <a:cubicBezTo>
                <a:pt x="0" y="16"/>
                <a:pt x="1" y="12"/>
                <a:pt x="2" y="9"/>
              </a:cubicBezTo>
              <a:cubicBezTo>
                <a:pt x="3" y="6"/>
                <a:pt x="6" y="5"/>
                <a:pt x="9" y="4"/>
              </a:cubicBezTo>
              <a:cubicBezTo>
                <a:pt x="12" y="3"/>
                <a:pt x="16" y="1"/>
                <a:pt x="21" y="0"/>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36</xdr:row>
      <xdr:rowOff>0</xdr:rowOff>
    </xdr:from>
    <xdr:to>
      <xdr:col>14</xdr:col>
      <xdr:colOff>123825</xdr:colOff>
      <xdr:row>36</xdr:row>
      <xdr:rowOff>0</xdr:rowOff>
    </xdr:to>
    <xdr:sp>
      <xdr:nvSpPr>
        <xdr:cNvPr id="60" name="Line 64"/>
        <xdr:cNvSpPr>
          <a:spLocks/>
        </xdr:cNvSpPr>
      </xdr:nvSpPr>
      <xdr:spPr>
        <a:xfrm flipH="1">
          <a:off x="7620000" y="7715250"/>
          <a:ext cx="114300" cy="0"/>
        </a:xfrm>
        <a:prstGeom prst="line">
          <a:avLst/>
        </a:prstGeom>
        <a:noFill/>
        <a:ln w="190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35</xdr:row>
      <xdr:rowOff>123825</xdr:rowOff>
    </xdr:from>
    <xdr:to>
      <xdr:col>14</xdr:col>
      <xdr:colOff>38100</xdr:colOff>
      <xdr:row>36</xdr:row>
      <xdr:rowOff>38100</xdr:rowOff>
    </xdr:to>
    <xdr:sp>
      <xdr:nvSpPr>
        <xdr:cNvPr id="61" name="Oval 65"/>
        <xdr:cNvSpPr>
          <a:spLocks/>
        </xdr:cNvSpPr>
      </xdr:nvSpPr>
      <xdr:spPr>
        <a:xfrm>
          <a:off x="7572375" y="7658100"/>
          <a:ext cx="76200" cy="9525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30</xdr:row>
      <xdr:rowOff>133350</xdr:rowOff>
    </xdr:from>
    <xdr:to>
      <xdr:col>17</xdr:col>
      <xdr:colOff>0</xdr:colOff>
      <xdr:row>36</xdr:row>
      <xdr:rowOff>95250</xdr:rowOff>
    </xdr:to>
    <xdr:sp>
      <xdr:nvSpPr>
        <xdr:cNvPr id="62" name="Line 66"/>
        <xdr:cNvSpPr>
          <a:spLocks/>
        </xdr:cNvSpPr>
      </xdr:nvSpPr>
      <xdr:spPr>
        <a:xfrm flipV="1">
          <a:off x="9439275" y="6838950"/>
          <a:ext cx="0" cy="97155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36</xdr:row>
      <xdr:rowOff>95250</xdr:rowOff>
    </xdr:from>
    <xdr:to>
      <xdr:col>18</xdr:col>
      <xdr:colOff>285750</xdr:colOff>
      <xdr:row>36</xdr:row>
      <xdr:rowOff>95250</xdr:rowOff>
    </xdr:to>
    <xdr:sp>
      <xdr:nvSpPr>
        <xdr:cNvPr id="63" name="Line 67"/>
        <xdr:cNvSpPr>
          <a:spLocks/>
        </xdr:cNvSpPr>
      </xdr:nvSpPr>
      <xdr:spPr>
        <a:xfrm>
          <a:off x="9448800" y="7810500"/>
          <a:ext cx="885825" cy="0"/>
        </a:xfrm>
        <a:prstGeom prst="line">
          <a:avLst/>
        </a:prstGeom>
        <a:noFill/>
        <a:ln w="19050"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36</xdr:row>
      <xdr:rowOff>57150</xdr:rowOff>
    </xdr:from>
    <xdr:to>
      <xdr:col>17</xdr:col>
      <xdr:colOff>38100</xdr:colOff>
      <xdr:row>36</xdr:row>
      <xdr:rowOff>133350</xdr:rowOff>
    </xdr:to>
    <xdr:sp>
      <xdr:nvSpPr>
        <xdr:cNvPr id="64" name="Oval 68"/>
        <xdr:cNvSpPr>
          <a:spLocks/>
        </xdr:cNvSpPr>
      </xdr:nvSpPr>
      <xdr:spPr>
        <a:xfrm>
          <a:off x="9401175" y="7772400"/>
          <a:ext cx="76200" cy="76200"/>
        </a:xfrm>
        <a:prstGeom prst="ellipse">
          <a:avLst/>
        </a:prstGeom>
        <a:solidFill>
          <a:srgbClr val="FF0000"/>
        </a:solid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B1:M41"/>
  <sheetViews>
    <sheetView zoomScalePageLayoutView="0" workbookViewId="0" topLeftCell="A1">
      <selection activeCell="B1" sqref="B1:M1"/>
    </sheetView>
  </sheetViews>
  <sheetFormatPr defaultColWidth="9.140625" defaultRowHeight="12.75" zeroHeight="1"/>
  <cols>
    <col min="1" max="14" width="9.140625" style="15" customWidth="1"/>
    <col min="15" max="16384" width="0" style="15" hidden="1" customWidth="1"/>
  </cols>
  <sheetData>
    <row r="1" spans="2:13" ht="26.25">
      <c r="B1" s="64" t="s">
        <v>70</v>
      </c>
      <c r="C1" s="64"/>
      <c r="D1" s="64"/>
      <c r="E1" s="64"/>
      <c r="F1" s="64"/>
      <c r="G1" s="64"/>
      <c r="H1" s="64"/>
      <c r="I1" s="64"/>
      <c r="J1" s="64"/>
      <c r="K1" s="64"/>
      <c r="L1" s="64"/>
      <c r="M1" s="64"/>
    </row>
    <row r="2" spans="2:13" ht="26.25">
      <c r="B2" s="64" t="s">
        <v>71</v>
      </c>
      <c r="C2" s="64"/>
      <c r="D2" s="64"/>
      <c r="E2" s="64"/>
      <c r="F2" s="64"/>
      <c r="G2" s="64"/>
      <c r="H2" s="64"/>
      <c r="I2" s="64"/>
      <c r="J2" s="64"/>
      <c r="K2" s="64"/>
      <c r="L2" s="64"/>
      <c r="M2" s="64"/>
    </row>
    <row r="3" spans="2:13" ht="26.25" customHeight="1">
      <c r="B3" s="63" t="s">
        <v>72</v>
      </c>
      <c r="C3" s="63"/>
      <c r="D3" s="63"/>
      <c r="E3" s="63"/>
      <c r="F3" s="63"/>
      <c r="G3" s="63"/>
      <c r="H3" s="63"/>
      <c r="I3" s="63"/>
      <c r="J3" s="63"/>
      <c r="K3" s="63"/>
      <c r="L3" s="63"/>
      <c r="M3" s="63"/>
    </row>
    <row r="4" spans="2:13" ht="18.75" customHeight="1">
      <c r="B4" s="63"/>
      <c r="C4" s="63"/>
      <c r="D4" s="63"/>
      <c r="E4" s="63"/>
      <c r="F4" s="63"/>
      <c r="G4" s="63"/>
      <c r="H4" s="63"/>
      <c r="I4" s="63"/>
      <c r="J4" s="63"/>
      <c r="K4" s="63"/>
      <c r="L4" s="63"/>
      <c r="M4" s="63"/>
    </row>
    <row r="5" spans="2:13" ht="18.75" customHeight="1">
      <c r="B5" s="63"/>
      <c r="C5" s="63"/>
      <c r="D5" s="63"/>
      <c r="E5" s="63"/>
      <c r="F5" s="63"/>
      <c r="G5" s="63"/>
      <c r="H5" s="63"/>
      <c r="I5" s="63"/>
      <c r="J5" s="63"/>
      <c r="K5" s="63"/>
      <c r="L5" s="63"/>
      <c r="M5" s="63"/>
    </row>
    <row r="6" spans="2:13" ht="18.75" customHeight="1">
      <c r="B6" s="63"/>
      <c r="C6" s="63"/>
      <c r="D6" s="63"/>
      <c r="E6" s="63"/>
      <c r="F6" s="63"/>
      <c r="G6" s="63"/>
      <c r="H6" s="63"/>
      <c r="I6" s="63"/>
      <c r="J6" s="63"/>
      <c r="K6" s="63"/>
      <c r="L6" s="63"/>
      <c r="M6" s="63"/>
    </row>
    <row r="7" spans="2:13" ht="18.75" customHeight="1">
      <c r="B7" s="63"/>
      <c r="C7" s="63"/>
      <c r="D7" s="63"/>
      <c r="E7" s="63"/>
      <c r="F7" s="63"/>
      <c r="G7" s="63"/>
      <c r="H7" s="63"/>
      <c r="I7" s="63"/>
      <c r="J7" s="63"/>
      <c r="K7" s="63"/>
      <c r="L7" s="63"/>
      <c r="M7" s="63"/>
    </row>
    <row r="8" spans="2:13" ht="18.75" customHeight="1">
      <c r="B8" s="63"/>
      <c r="C8" s="63"/>
      <c r="D8" s="63"/>
      <c r="E8" s="63"/>
      <c r="F8" s="63"/>
      <c r="G8" s="63"/>
      <c r="H8" s="63"/>
      <c r="I8" s="63"/>
      <c r="J8" s="63"/>
      <c r="K8" s="63"/>
      <c r="L8" s="63"/>
      <c r="M8" s="63"/>
    </row>
    <row r="9" spans="2:13" ht="18.75" customHeight="1">
      <c r="B9" s="63"/>
      <c r="C9" s="63"/>
      <c r="D9" s="63"/>
      <c r="E9" s="63"/>
      <c r="F9" s="63"/>
      <c r="G9" s="63"/>
      <c r="H9" s="63"/>
      <c r="I9" s="63"/>
      <c r="J9" s="63"/>
      <c r="K9" s="63"/>
      <c r="L9" s="63"/>
      <c r="M9" s="63"/>
    </row>
    <row r="10" spans="2:13" ht="18.75" customHeight="1">
      <c r="B10" s="63"/>
      <c r="C10" s="63"/>
      <c r="D10" s="63"/>
      <c r="E10" s="63"/>
      <c r="F10" s="63"/>
      <c r="G10" s="63"/>
      <c r="H10" s="63"/>
      <c r="I10" s="63"/>
      <c r="J10" s="63"/>
      <c r="K10" s="63"/>
      <c r="L10" s="63"/>
      <c r="M10" s="63"/>
    </row>
    <row r="11" spans="2:13" ht="18.75" customHeight="1">
      <c r="B11" s="63"/>
      <c r="C11" s="63"/>
      <c r="D11" s="63"/>
      <c r="E11" s="63"/>
      <c r="F11" s="63"/>
      <c r="G11" s="63"/>
      <c r="H11" s="63"/>
      <c r="I11" s="63"/>
      <c r="J11" s="63"/>
      <c r="K11" s="63"/>
      <c r="L11" s="63"/>
      <c r="M11" s="63"/>
    </row>
    <row r="12" spans="2:13" ht="18.75" customHeight="1">
      <c r="B12" s="63"/>
      <c r="C12" s="63"/>
      <c r="D12" s="63"/>
      <c r="E12" s="63"/>
      <c r="F12" s="63"/>
      <c r="G12" s="63"/>
      <c r="H12" s="63"/>
      <c r="I12" s="63"/>
      <c r="J12" s="63"/>
      <c r="K12" s="63"/>
      <c r="L12" s="63"/>
      <c r="M12" s="63"/>
    </row>
    <row r="13" spans="2:13" ht="18.75" customHeight="1">
      <c r="B13" s="63"/>
      <c r="C13" s="63"/>
      <c r="D13" s="63"/>
      <c r="E13" s="63"/>
      <c r="F13" s="63"/>
      <c r="G13" s="63"/>
      <c r="H13" s="63"/>
      <c r="I13" s="63"/>
      <c r="J13" s="63"/>
      <c r="K13" s="63"/>
      <c r="L13" s="63"/>
      <c r="M13" s="63"/>
    </row>
    <row r="14" spans="2:13" ht="18.75" customHeight="1">
      <c r="B14" s="63"/>
      <c r="C14" s="63"/>
      <c r="D14" s="63"/>
      <c r="E14" s="63"/>
      <c r="F14" s="63"/>
      <c r="G14" s="63"/>
      <c r="H14" s="63"/>
      <c r="I14" s="63"/>
      <c r="J14" s="63"/>
      <c r="K14" s="63"/>
      <c r="L14" s="63"/>
      <c r="M14" s="63"/>
    </row>
    <row r="15" spans="2:13" ht="18.75" customHeight="1">
      <c r="B15" s="63"/>
      <c r="C15" s="63"/>
      <c r="D15" s="63"/>
      <c r="E15" s="63"/>
      <c r="F15" s="63"/>
      <c r="G15" s="63"/>
      <c r="H15" s="63"/>
      <c r="I15" s="63"/>
      <c r="J15" s="63"/>
      <c r="K15" s="63"/>
      <c r="L15" s="63"/>
      <c r="M15" s="63"/>
    </row>
    <row r="16" spans="2:13" ht="18.75" customHeight="1">
      <c r="B16" s="63"/>
      <c r="C16" s="63"/>
      <c r="D16" s="63"/>
      <c r="E16" s="63"/>
      <c r="F16" s="63"/>
      <c r="G16" s="63"/>
      <c r="H16" s="63"/>
      <c r="I16" s="63"/>
      <c r="J16" s="63"/>
      <c r="K16" s="63"/>
      <c r="L16" s="63"/>
      <c r="M16" s="63"/>
    </row>
    <row r="17" spans="2:13" ht="18.75" customHeight="1">
      <c r="B17" s="63"/>
      <c r="C17" s="63"/>
      <c r="D17" s="63"/>
      <c r="E17" s="63"/>
      <c r="F17" s="63"/>
      <c r="G17" s="63"/>
      <c r="H17" s="63"/>
      <c r="I17" s="63"/>
      <c r="J17" s="63"/>
      <c r="K17" s="63"/>
      <c r="L17" s="63"/>
      <c r="M17" s="63"/>
    </row>
    <row r="18" spans="2:13" ht="18.75" customHeight="1">
      <c r="B18" s="63"/>
      <c r="C18" s="63"/>
      <c r="D18" s="63"/>
      <c r="E18" s="63"/>
      <c r="F18" s="63"/>
      <c r="G18" s="63"/>
      <c r="H18" s="63"/>
      <c r="I18" s="63"/>
      <c r="J18" s="63"/>
      <c r="K18" s="63"/>
      <c r="L18" s="63"/>
      <c r="M18" s="63"/>
    </row>
    <row r="19" spans="2:13" ht="18.75" customHeight="1">
      <c r="B19" s="63"/>
      <c r="C19" s="63"/>
      <c r="D19" s="63"/>
      <c r="E19" s="63"/>
      <c r="F19" s="63"/>
      <c r="G19" s="63"/>
      <c r="H19" s="63"/>
      <c r="I19" s="63"/>
      <c r="J19" s="63"/>
      <c r="K19" s="63"/>
      <c r="L19" s="63"/>
      <c r="M19" s="63"/>
    </row>
    <row r="20" spans="2:13" ht="18.75" customHeight="1">
      <c r="B20" s="63"/>
      <c r="C20" s="63"/>
      <c r="D20" s="63"/>
      <c r="E20" s="63"/>
      <c r="F20" s="63"/>
      <c r="G20" s="63"/>
      <c r="H20" s="63"/>
      <c r="I20" s="63"/>
      <c r="J20" s="63"/>
      <c r="K20" s="63"/>
      <c r="L20" s="63"/>
      <c r="M20" s="63"/>
    </row>
    <row r="21" spans="2:13" ht="18.75" customHeight="1">
      <c r="B21" s="63"/>
      <c r="C21" s="63"/>
      <c r="D21" s="63"/>
      <c r="E21" s="63"/>
      <c r="F21" s="63"/>
      <c r="G21" s="63"/>
      <c r="H21" s="63"/>
      <c r="I21" s="63"/>
      <c r="J21" s="63"/>
      <c r="K21" s="63"/>
      <c r="L21" s="63"/>
      <c r="M21" s="63"/>
    </row>
    <row r="22" spans="2:13" ht="18.75" customHeight="1">
      <c r="B22" s="63"/>
      <c r="C22" s="63"/>
      <c r="D22" s="63"/>
      <c r="E22" s="63"/>
      <c r="F22" s="63"/>
      <c r="G22" s="63"/>
      <c r="H22" s="63"/>
      <c r="I22" s="63"/>
      <c r="J22" s="63"/>
      <c r="K22" s="63"/>
      <c r="L22" s="63"/>
      <c r="M22" s="63"/>
    </row>
    <row r="23" spans="2:13" ht="18.75" customHeight="1">
      <c r="B23" s="63"/>
      <c r="C23" s="63"/>
      <c r="D23" s="63"/>
      <c r="E23" s="63"/>
      <c r="F23" s="63"/>
      <c r="G23" s="63"/>
      <c r="H23" s="63"/>
      <c r="I23" s="63"/>
      <c r="J23" s="63"/>
      <c r="K23" s="63"/>
      <c r="L23" s="63"/>
      <c r="M23" s="63"/>
    </row>
    <row r="24" spans="2:13" ht="18.75" customHeight="1">
      <c r="B24" s="63"/>
      <c r="C24" s="63"/>
      <c r="D24" s="63"/>
      <c r="E24" s="63"/>
      <c r="F24" s="63"/>
      <c r="G24" s="63"/>
      <c r="H24" s="63"/>
      <c r="I24" s="63"/>
      <c r="J24" s="63"/>
      <c r="K24" s="63"/>
      <c r="L24" s="63"/>
      <c r="M24" s="63"/>
    </row>
    <row r="25" spans="2:13" ht="18.75" customHeight="1">
      <c r="B25" s="63"/>
      <c r="C25" s="63"/>
      <c r="D25" s="63"/>
      <c r="E25" s="63"/>
      <c r="F25" s="63"/>
      <c r="G25" s="63"/>
      <c r="H25" s="63"/>
      <c r="I25" s="63"/>
      <c r="J25" s="63"/>
      <c r="K25" s="63"/>
      <c r="L25" s="63"/>
      <c r="M25" s="63"/>
    </row>
    <row r="26" ht="18.75"/>
    <row r="27" ht="18.75"/>
    <row r="28" ht="18.75"/>
    <row r="29" spans="2:13" ht="18.75" customHeight="1">
      <c r="B29" s="62" t="s">
        <v>91</v>
      </c>
      <c r="C29" s="62"/>
      <c r="D29" s="62"/>
      <c r="E29" s="62"/>
      <c r="F29" s="62"/>
      <c r="G29" s="62"/>
      <c r="H29" s="62"/>
      <c r="I29" s="62"/>
      <c r="J29" s="62"/>
      <c r="K29" s="62"/>
      <c r="L29" s="62"/>
      <c r="M29" s="62"/>
    </row>
    <row r="30" spans="2:13" ht="18.75">
      <c r="B30" s="62"/>
      <c r="C30" s="62"/>
      <c r="D30" s="62"/>
      <c r="E30" s="62"/>
      <c r="F30" s="62"/>
      <c r="G30" s="62"/>
      <c r="H30" s="62"/>
      <c r="I30" s="62"/>
      <c r="J30" s="62"/>
      <c r="K30" s="62"/>
      <c r="L30" s="62"/>
      <c r="M30" s="62"/>
    </row>
    <row r="31" spans="2:13" ht="18.75">
      <c r="B31" s="62"/>
      <c r="C31" s="62"/>
      <c r="D31" s="62"/>
      <c r="E31" s="62"/>
      <c r="F31" s="62"/>
      <c r="G31" s="62"/>
      <c r="H31" s="62"/>
      <c r="I31" s="62"/>
      <c r="J31" s="62"/>
      <c r="K31" s="62"/>
      <c r="L31" s="62"/>
      <c r="M31" s="62"/>
    </row>
    <row r="32" spans="2:13" ht="18.75">
      <c r="B32" s="62"/>
      <c r="C32" s="62"/>
      <c r="D32" s="62"/>
      <c r="E32" s="62"/>
      <c r="F32" s="62"/>
      <c r="G32" s="62"/>
      <c r="H32" s="62"/>
      <c r="I32" s="62"/>
      <c r="J32" s="62"/>
      <c r="K32" s="62"/>
      <c r="L32" s="62"/>
      <c r="M32" s="62"/>
    </row>
    <row r="33" spans="2:13" ht="18.75">
      <c r="B33" s="62"/>
      <c r="C33" s="62"/>
      <c r="D33" s="62"/>
      <c r="E33" s="62"/>
      <c r="F33" s="62"/>
      <c r="G33" s="62"/>
      <c r="H33" s="62"/>
      <c r="I33" s="62"/>
      <c r="J33" s="62"/>
      <c r="K33" s="62"/>
      <c r="L33" s="62"/>
      <c r="M33" s="62"/>
    </row>
    <row r="34" spans="2:13" ht="18.75">
      <c r="B34" s="62"/>
      <c r="C34" s="62"/>
      <c r="D34" s="62"/>
      <c r="E34" s="62"/>
      <c r="F34" s="62"/>
      <c r="G34" s="62"/>
      <c r="H34" s="62"/>
      <c r="I34" s="62"/>
      <c r="J34" s="62"/>
      <c r="K34" s="62"/>
      <c r="L34" s="62"/>
      <c r="M34" s="62"/>
    </row>
    <row r="35" spans="2:13" ht="18.75">
      <c r="B35" s="62"/>
      <c r="C35" s="62"/>
      <c r="D35" s="62"/>
      <c r="E35" s="62"/>
      <c r="F35" s="62"/>
      <c r="G35" s="62"/>
      <c r="H35" s="62"/>
      <c r="I35" s="62"/>
      <c r="J35" s="62"/>
      <c r="K35" s="62"/>
      <c r="L35" s="62"/>
      <c r="M35" s="62"/>
    </row>
    <row r="36" spans="2:13" ht="18.75">
      <c r="B36" s="62" t="s">
        <v>90</v>
      </c>
      <c r="C36" s="62"/>
      <c r="D36" s="62"/>
      <c r="E36" s="62"/>
      <c r="F36" s="62"/>
      <c r="G36" s="62"/>
      <c r="H36" s="62"/>
      <c r="I36" s="62"/>
      <c r="J36" s="62"/>
      <c r="K36" s="62"/>
      <c r="L36" s="62"/>
      <c r="M36" s="62"/>
    </row>
    <row r="37" spans="2:13" ht="18.75">
      <c r="B37" s="62"/>
      <c r="C37" s="62"/>
      <c r="D37" s="62"/>
      <c r="E37" s="62"/>
      <c r="F37" s="62"/>
      <c r="G37" s="62"/>
      <c r="H37" s="62"/>
      <c r="I37" s="62"/>
      <c r="J37" s="62"/>
      <c r="K37" s="62"/>
      <c r="L37" s="62"/>
      <c r="M37" s="62"/>
    </row>
    <row r="38" spans="2:13" ht="18.75">
      <c r="B38" s="62"/>
      <c r="C38" s="62"/>
      <c r="D38" s="62"/>
      <c r="E38" s="62"/>
      <c r="F38" s="62"/>
      <c r="G38" s="62"/>
      <c r="H38" s="62"/>
      <c r="I38" s="62"/>
      <c r="J38" s="62"/>
      <c r="K38" s="62"/>
      <c r="L38" s="62"/>
      <c r="M38" s="62"/>
    </row>
    <row r="39" spans="2:13" ht="18.75">
      <c r="B39" s="62"/>
      <c r="C39" s="62"/>
      <c r="D39" s="62"/>
      <c r="E39" s="62"/>
      <c r="F39" s="62"/>
      <c r="G39" s="62"/>
      <c r="H39" s="62"/>
      <c r="I39" s="62"/>
      <c r="J39" s="62"/>
      <c r="K39" s="62"/>
      <c r="L39" s="62"/>
      <c r="M39" s="62"/>
    </row>
    <row r="40" spans="2:13" ht="18.75">
      <c r="B40" s="62"/>
      <c r="C40" s="62"/>
      <c r="D40" s="62"/>
      <c r="E40" s="62"/>
      <c r="F40" s="62"/>
      <c r="G40" s="62"/>
      <c r="H40" s="62"/>
      <c r="I40" s="62"/>
      <c r="J40" s="62"/>
      <c r="K40" s="62"/>
      <c r="L40" s="62"/>
      <c r="M40" s="62"/>
    </row>
    <row r="41" spans="2:13" ht="18.75">
      <c r="B41" s="62"/>
      <c r="C41" s="62"/>
      <c r="D41" s="62"/>
      <c r="E41" s="62"/>
      <c r="F41" s="62"/>
      <c r="G41" s="62"/>
      <c r="H41" s="62"/>
      <c r="I41" s="62"/>
      <c r="J41" s="62"/>
      <c r="K41" s="62"/>
      <c r="L41" s="62"/>
      <c r="M41" s="62"/>
    </row>
  </sheetData>
  <sheetProtection/>
  <mergeCells count="5">
    <mergeCell ref="B36:M41"/>
    <mergeCell ref="B3:M25"/>
    <mergeCell ref="B2:M2"/>
    <mergeCell ref="B1:M1"/>
    <mergeCell ref="B29:M35"/>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5"/>
  <dimension ref="A1:N42"/>
  <sheetViews>
    <sheetView tabSelected="1" zoomScalePageLayoutView="0" workbookViewId="0" topLeftCell="A1">
      <selection activeCell="D4" sqref="D4"/>
    </sheetView>
  </sheetViews>
  <sheetFormatPr defaultColWidth="0" defaultRowHeight="0" customHeight="1" zeroHeight="1"/>
  <cols>
    <col min="1" max="2" width="9.8515625" style="18" customWidth="1"/>
    <col min="3" max="3" width="9.140625" style="18" customWidth="1"/>
    <col min="4" max="4" width="14.28125" style="18" customWidth="1"/>
    <col min="5" max="5" width="2.8515625" style="18" customWidth="1"/>
    <col min="6" max="6" width="14.28125" style="18" customWidth="1"/>
    <col min="7" max="7" width="2.8515625" style="18" customWidth="1"/>
    <col min="8" max="8" width="14.28125" style="18" customWidth="1"/>
    <col min="9" max="9" width="2.8515625" style="18" customWidth="1"/>
    <col min="10" max="10" width="14.28125" style="18" customWidth="1"/>
    <col min="11" max="11" width="2.8515625" style="18" customWidth="1"/>
    <col min="12" max="12" width="14.28125" style="18" customWidth="1"/>
    <col min="13" max="13" width="1.421875" style="18" customWidth="1"/>
    <col min="14" max="14" width="17.8515625" style="18" customWidth="1"/>
    <col min="15" max="16384" width="6.8515625" style="18" hidden="1" customWidth="1"/>
  </cols>
  <sheetData>
    <row r="1" spans="4:14" s="14" customFormat="1" ht="26.25">
      <c r="D1" s="64" t="s">
        <v>70</v>
      </c>
      <c r="E1" s="64"/>
      <c r="F1" s="64"/>
      <c r="G1" s="64"/>
      <c r="H1" s="64"/>
      <c r="I1" s="64"/>
      <c r="J1" s="64"/>
      <c r="K1" s="64"/>
      <c r="L1" s="64"/>
      <c r="N1" s="65" t="s">
        <v>73</v>
      </c>
    </row>
    <row r="2" spans="4:14" s="14" customFormat="1" ht="15.75" customHeight="1">
      <c r="D2" s="31" t="s">
        <v>14</v>
      </c>
      <c r="E2" s="31"/>
      <c r="F2" s="31" t="s">
        <v>68</v>
      </c>
      <c r="G2" s="31"/>
      <c r="H2" s="31" t="s">
        <v>69</v>
      </c>
      <c r="I2" s="31"/>
      <c r="J2" s="31" t="s">
        <v>8</v>
      </c>
      <c r="K2" s="31"/>
      <c r="L2" s="31" t="s">
        <v>9</v>
      </c>
      <c r="N2" s="66"/>
    </row>
    <row r="3" spans="4:14" s="15" customFormat="1" ht="30.75" customHeight="1" thickBot="1">
      <c r="D3" s="16" t="s">
        <v>1</v>
      </c>
      <c r="E3" s="16"/>
      <c r="F3" s="16" t="s">
        <v>2</v>
      </c>
      <c r="G3" s="16"/>
      <c r="H3" s="16" t="s">
        <v>3</v>
      </c>
      <c r="I3" s="16"/>
      <c r="J3" s="16" t="s">
        <v>4</v>
      </c>
      <c r="K3" s="16"/>
      <c r="L3" s="16" t="s">
        <v>5</v>
      </c>
      <c r="M3" s="33"/>
      <c r="N3" s="66"/>
    </row>
    <row r="4" spans="1:14" s="15" customFormat="1" ht="48" customHeight="1" thickBot="1">
      <c r="A4" s="68" t="s">
        <v>88</v>
      </c>
      <c r="B4" s="9" t="s">
        <v>27</v>
      </c>
      <c r="D4" s="29"/>
      <c r="E4" s="16"/>
      <c r="F4" s="29"/>
      <c r="G4" s="16"/>
      <c r="H4" s="29"/>
      <c r="I4" s="16"/>
      <c r="J4" s="29"/>
      <c r="K4" s="16"/>
      <c r="L4" s="29"/>
      <c r="M4" s="33"/>
      <c r="N4" s="66"/>
    </row>
    <row r="5" spans="1:14" s="15" customFormat="1" ht="28.5" customHeight="1" thickBot="1">
      <c r="A5" s="68"/>
      <c r="B5" s="9" t="s">
        <v>67</v>
      </c>
      <c r="D5" s="49" t="s">
        <v>10</v>
      </c>
      <c r="E5" s="30"/>
      <c r="F5" s="49" t="s">
        <v>78</v>
      </c>
      <c r="G5" s="30"/>
      <c r="H5" s="49" t="s">
        <v>78</v>
      </c>
      <c r="I5" s="30"/>
      <c r="J5" s="49" t="s">
        <v>79</v>
      </c>
      <c r="K5" s="30"/>
      <c r="L5" s="49" t="s">
        <v>1</v>
      </c>
      <c r="M5" s="33"/>
      <c r="N5" s="66"/>
    </row>
    <row r="6" spans="1:14" s="15" customFormat="1" ht="48" customHeight="1" thickBot="1">
      <c r="A6" s="68"/>
      <c r="B6" s="9" t="s">
        <v>28</v>
      </c>
      <c r="D6" s="48">
        <f>IF(B23=0,IF(D4="",K30,IF(D5=D7,"",K30)),"E")</f>
      </c>
      <c r="E6" s="27"/>
      <c r="F6" s="48">
        <f>IF(B23=0,IF(F4="",K31,IF(F5=F7,"",K31)),"R")</f>
      </c>
      <c r="G6" s="27"/>
      <c r="H6" s="48">
        <f>IF(B23=0,IF(H4="",K32,IF(H5=H7,"",K32)),"R")</f>
      </c>
      <c r="I6" s="27"/>
      <c r="J6" s="48">
        <f>IF(B23=0,IF(J4="",K33,IF(J5=J7,"",K33)),"O")</f>
      </c>
      <c r="K6" s="27"/>
      <c r="L6" s="48">
        <f>IF(B23=0,IF(L4="",K34,IF(L5=L7,"",K34)),"R")</f>
      </c>
      <c r="M6" s="33"/>
      <c r="N6" s="66"/>
    </row>
    <row r="7" spans="1:14" s="15" customFormat="1" ht="28.5" customHeight="1">
      <c r="A7" s="68"/>
      <c r="B7" s="9" t="s">
        <v>67</v>
      </c>
      <c r="D7" s="49" t="s">
        <v>10</v>
      </c>
      <c r="E7" s="30"/>
      <c r="F7" s="49" t="s">
        <v>78</v>
      </c>
      <c r="G7" s="30"/>
      <c r="H7" s="49" t="s">
        <v>78</v>
      </c>
      <c r="I7" s="30"/>
      <c r="J7" s="49" t="s">
        <v>79</v>
      </c>
      <c r="K7" s="30"/>
      <c r="L7" s="49" t="s">
        <v>1</v>
      </c>
      <c r="M7" s="33"/>
      <c r="N7" s="67"/>
    </row>
    <row r="8" spans="4:14" s="15" customFormat="1" ht="88.5" customHeight="1">
      <c r="D8" s="69" t="s">
        <v>89</v>
      </c>
      <c r="E8" s="69"/>
      <c r="F8" s="69"/>
      <c r="G8" s="69"/>
      <c r="H8" s="69"/>
      <c r="I8" s="69"/>
      <c r="J8" s="69"/>
      <c r="K8" s="69"/>
      <c r="L8" s="69"/>
      <c r="M8" s="69"/>
      <c r="N8" s="69"/>
    </row>
    <row r="9" s="15" customFormat="1" ht="48" customHeight="1" hidden="1"/>
    <row r="10" spans="4:12" s="15" customFormat="1" ht="48" customHeight="1" hidden="1">
      <c r="D10" s="28"/>
      <c r="E10" s="28"/>
      <c r="F10" s="28"/>
      <c r="G10" s="28"/>
      <c r="H10" s="28"/>
      <c r="I10" s="28"/>
      <c r="J10" s="28"/>
      <c r="K10" s="28"/>
      <c r="L10" s="28"/>
    </row>
    <row r="11" s="15" customFormat="1" ht="48" customHeight="1" hidden="1"/>
    <row r="12" s="15" customFormat="1" ht="48" customHeight="1" hidden="1"/>
    <row r="13" spans="2:7" s="15" customFormat="1" ht="48" customHeight="1" hidden="1">
      <c r="B13" s="46" t="s">
        <v>74</v>
      </c>
      <c r="C13" s="15" t="str">
        <f>D5</f>
        <v>m</v>
      </c>
      <c r="D13" s="15" t="str">
        <f>F5</f>
        <v>m/s</v>
      </c>
      <c r="E13" s="15" t="str">
        <f>H5</f>
        <v>m/s</v>
      </c>
      <c r="F13" s="15" t="str">
        <f>J5</f>
        <v>m/s²</v>
      </c>
      <c r="G13" s="15" t="str">
        <f>L5</f>
        <v>s</v>
      </c>
    </row>
    <row r="14" spans="1:12" s="17" customFormat="1" ht="33" hidden="1">
      <c r="A14" s="34"/>
      <c r="B14" s="34" t="s">
        <v>86</v>
      </c>
      <c r="C14" s="35">
        <f>IF(C13=J15,J20,IF(C13=K15,K20,IF(C13=L15,L20,"E")))</f>
        <v>1</v>
      </c>
      <c r="D14" s="35">
        <f>IF(D$13=J16,J21,IF(D$13=K16,K21,IF(D$13=L16,L21,"E")))</f>
        <v>1</v>
      </c>
      <c r="E14" s="35">
        <f>IF(E$13=J17,J22,IF(E$13=K17,K22,IF(E$13=L17,L22,"E")))</f>
        <v>1</v>
      </c>
      <c r="F14" s="35">
        <f>IF(F$13=J18,J23,IF(F$13=K18,K23,IF(F$13=L18,L23,"E")))</f>
        <v>1</v>
      </c>
      <c r="G14" s="35">
        <f>IF(G$13=J19,J24,IF(G$13=K19,K24,IF(G$13=L19,L24,"E")))</f>
        <v>1</v>
      </c>
      <c r="H14" s="34"/>
      <c r="I14" s="34"/>
      <c r="J14" s="34"/>
      <c r="K14" s="32"/>
      <c r="L14" s="32"/>
    </row>
    <row r="15" spans="1:14" s="17" customFormat="1" ht="33" hidden="1">
      <c r="A15" s="34"/>
      <c r="B15" s="34"/>
      <c r="C15" s="35" t="str">
        <f>IF(D4="","blank",D4*C14)</f>
        <v>blank</v>
      </c>
      <c r="D15" s="35" t="str">
        <f>IF(F4="","blank",F4*D14)</f>
        <v>blank</v>
      </c>
      <c r="E15" s="35" t="str">
        <f>IF(H4="","blank",H4*E14)</f>
        <v>blank</v>
      </c>
      <c r="F15" s="35" t="str">
        <f>IF(J4="","blank",J4*F14)</f>
        <v>blank</v>
      </c>
      <c r="G15" s="35" t="str">
        <f>IF(L4="","blank",L4*G14)</f>
        <v>blank</v>
      </c>
      <c r="H15" s="34"/>
      <c r="I15" s="34" t="s">
        <v>1</v>
      </c>
      <c r="J15" s="34" t="s">
        <v>10</v>
      </c>
      <c r="K15" s="32" t="s">
        <v>76</v>
      </c>
      <c r="L15" s="32" t="s">
        <v>77</v>
      </c>
      <c r="N15" s="35"/>
    </row>
    <row r="16" spans="1:14" ht="33" hidden="1">
      <c r="A16" s="34"/>
      <c r="B16" s="36" t="s">
        <v>35</v>
      </c>
      <c r="C16" s="36" t="s">
        <v>29</v>
      </c>
      <c r="D16" s="36" t="s">
        <v>30</v>
      </c>
      <c r="E16" s="36" t="s">
        <v>31</v>
      </c>
      <c r="F16" s="36" t="s">
        <v>32</v>
      </c>
      <c r="G16" s="36" t="s">
        <v>33</v>
      </c>
      <c r="H16" s="36" t="s">
        <v>34</v>
      </c>
      <c r="I16" s="34" t="s">
        <v>2</v>
      </c>
      <c r="J16" s="34" t="s">
        <v>78</v>
      </c>
      <c r="K16" s="32" t="s">
        <v>80</v>
      </c>
      <c r="L16" s="32" t="s">
        <v>83</v>
      </c>
      <c r="N16" s="35"/>
    </row>
    <row r="17" spans="1:14" ht="33" hidden="1">
      <c r="A17" s="34" t="s">
        <v>1</v>
      </c>
      <c r="B17" s="34" t="str">
        <f>C15</f>
        <v>blank</v>
      </c>
      <c r="C17" s="34" t="e">
        <f>E15*G15-0.5*F15*G15^2</f>
        <v>#VALUE!</v>
      </c>
      <c r="D17" s="34" t="e">
        <f>D15*G15+0.5*F15*G15^2</f>
        <v>#VALUE!</v>
      </c>
      <c r="E17" s="34" t="e">
        <f>0.5*G15*(D15+E15)</f>
        <v>#VALUE!</v>
      </c>
      <c r="F17" s="34" t="e">
        <f>(E15^2-D15^2)/(2*F15)</f>
        <v>#VALUE!</v>
      </c>
      <c r="G17" s="34" t="s">
        <v>36</v>
      </c>
      <c r="H17" s="34" t="s">
        <v>36</v>
      </c>
      <c r="I17" s="34" t="s">
        <v>3</v>
      </c>
      <c r="J17" s="34" t="s">
        <v>78</v>
      </c>
      <c r="K17" s="32" t="s">
        <v>80</v>
      </c>
      <c r="L17" s="32" t="s">
        <v>83</v>
      </c>
      <c r="N17" s="35"/>
    </row>
    <row r="18" spans="1:14" ht="33" hidden="1">
      <c r="A18" s="34" t="s">
        <v>2</v>
      </c>
      <c r="B18" s="34" t="str">
        <f>D15</f>
        <v>blank</v>
      </c>
      <c r="C18" s="34" t="e">
        <f>E15-F15*G15</f>
        <v>#VALUE!</v>
      </c>
      <c r="D18" s="34" t="e">
        <f>(C15-0.5*F15*G15^2)/G15</f>
        <v>#VALUE!</v>
      </c>
      <c r="E18" s="34" t="e">
        <f>(2*C15/G15)-E15</f>
        <v>#VALUE!</v>
      </c>
      <c r="F18" s="37" t="e">
        <f>SQRT(E15^2-2*F15*C15)</f>
        <v>#VALUE!</v>
      </c>
      <c r="G18" s="37" t="e">
        <f>-SQRT(E15^2-2*F15*C15)</f>
        <v>#VALUE!</v>
      </c>
      <c r="H18" s="34" t="s">
        <v>36</v>
      </c>
      <c r="I18" s="34" t="s">
        <v>4</v>
      </c>
      <c r="J18" s="32" t="s">
        <v>79</v>
      </c>
      <c r="K18" s="32" t="s">
        <v>81</v>
      </c>
      <c r="L18" s="32" t="s">
        <v>84</v>
      </c>
      <c r="N18" s="35"/>
    </row>
    <row r="19" spans="1:14" ht="33" hidden="1">
      <c r="A19" s="34" t="s">
        <v>3</v>
      </c>
      <c r="B19" s="34" t="str">
        <f>E15</f>
        <v>blank</v>
      </c>
      <c r="C19" s="34" t="e">
        <f>D15+F15*G15</f>
        <v>#VALUE!</v>
      </c>
      <c r="D19" s="34" t="e">
        <f>(C15+0.5*F15*G15^2)/G15</f>
        <v>#VALUE!</v>
      </c>
      <c r="E19" s="34" t="e">
        <f>(2*C15/G15)-D15</f>
        <v>#VALUE!</v>
      </c>
      <c r="F19" s="38" t="e">
        <f>SQRT(D15^2+2*F15*C15)</f>
        <v>#VALUE!</v>
      </c>
      <c r="G19" s="38" t="e">
        <f>-SQRT(D15^2+2*F15*C15)</f>
        <v>#VALUE!</v>
      </c>
      <c r="H19" s="34" t="s">
        <v>36</v>
      </c>
      <c r="I19" s="34" t="s">
        <v>5</v>
      </c>
      <c r="J19" s="34" t="s">
        <v>1</v>
      </c>
      <c r="K19" s="32" t="s">
        <v>85</v>
      </c>
      <c r="L19" s="32" t="s">
        <v>82</v>
      </c>
      <c r="N19" s="35"/>
    </row>
    <row r="20" spans="1:12" ht="33" hidden="1">
      <c r="A20" s="34" t="s">
        <v>4</v>
      </c>
      <c r="B20" s="34" t="str">
        <f>F15</f>
        <v>blank</v>
      </c>
      <c r="C20" s="34" t="e">
        <f>(E15-D15)/G15</f>
        <v>#VALUE!</v>
      </c>
      <c r="D20" s="34" t="e">
        <f>2*(E15*G15-C15)/G15^2</f>
        <v>#VALUE!</v>
      </c>
      <c r="E20" s="34" t="e">
        <f>2*(C15-D15*G15)/G15^2</f>
        <v>#VALUE!</v>
      </c>
      <c r="F20" s="34" t="e">
        <f>(E15^2-D15^2)/(2*C15)</f>
        <v>#VALUE!</v>
      </c>
      <c r="G20" s="34" t="s">
        <v>36</v>
      </c>
      <c r="H20" s="34" t="s">
        <v>36</v>
      </c>
      <c r="I20" s="34"/>
      <c r="J20" s="34">
        <v>1</v>
      </c>
      <c r="K20" s="32">
        <v>1609.344</v>
      </c>
      <c r="L20" s="32">
        <v>1000</v>
      </c>
    </row>
    <row r="21" spans="1:12" ht="33" hidden="1">
      <c r="A21" s="34" t="s">
        <v>5</v>
      </c>
      <c r="B21" s="34" t="str">
        <f>G15</f>
        <v>blank</v>
      </c>
      <c r="C21" s="34" t="e">
        <f>(E15-D15)/F15</f>
        <v>#VALUE!</v>
      </c>
      <c r="D21" s="34" t="e">
        <f>2*C15/(D15+E15)</f>
        <v>#VALUE!</v>
      </c>
      <c r="E21" s="37" t="e">
        <f>(E15+SQRT(E15^2-2*F15*C15))/F15</f>
        <v>#VALUE!</v>
      </c>
      <c r="F21" s="37" t="e">
        <f>(E15-SQRT(E15^2-2*F15*C15))/F15</f>
        <v>#VALUE!</v>
      </c>
      <c r="G21" s="38" t="e">
        <f>(-D15+SQRT(D15^2+2*F15*C15))/F15</f>
        <v>#VALUE!</v>
      </c>
      <c r="H21" s="38" t="e">
        <f>(-D15-SQRT(D15^2+2*F15*C15))/F15</f>
        <v>#VALUE!</v>
      </c>
      <c r="I21" s="34"/>
      <c r="J21" s="34">
        <v>1</v>
      </c>
      <c r="K21" s="32">
        <v>0.44704</v>
      </c>
      <c r="L21" s="32">
        <v>0.2777777777777778</v>
      </c>
    </row>
    <row r="22" spans="1:12" ht="33" hidden="1">
      <c r="A22" s="34"/>
      <c r="B22" s="34"/>
      <c r="C22" s="34"/>
      <c r="D22" s="34"/>
      <c r="E22" s="34"/>
      <c r="F22" s="34"/>
      <c r="G22" s="34"/>
      <c r="H22" s="34"/>
      <c r="I22" s="34"/>
      <c r="J22" s="34">
        <v>1</v>
      </c>
      <c r="K22" s="32">
        <v>0.44704</v>
      </c>
      <c r="L22" s="32">
        <v>0.2777777777777778</v>
      </c>
    </row>
    <row r="23" spans="1:12" ht="33" hidden="1">
      <c r="A23" s="34"/>
      <c r="B23" s="34">
        <f>SUM(C23:C27)</f>
        <v>0</v>
      </c>
      <c r="C23" s="39">
        <f>SUM(B36:H36)</f>
        <v>0</v>
      </c>
      <c r="D23" s="34"/>
      <c r="E23" s="34"/>
      <c r="F23" s="34"/>
      <c r="G23" s="34"/>
      <c r="H23" s="34"/>
      <c r="I23" s="34"/>
      <c r="J23" s="34">
        <v>1</v>
      </c>
      <c r="K23" s="32">
        <v>0.000124177778</v>
      </c>
      <c r="L23" s="32">
        <v>7.716049380000001E-05</v>
      </c>
    </row>
    <row r="24" spans="1:12" ht="33" hidden="1">
      <c r="A24" s="34"/>
      <c r="B24" s="34"/>
      <c r="C24" s="39">
        <f>SUM(B37:H37)</f>
        <v>0</v>
      </c>
      <c r="D24" s="34"/>
      <c r="E24" s="34"/>
      <c r="F24" s="34"/>
      <c r="G24" s="34"/>
      <c r="H24" s="34"/>
      <c r="I24" s="34"/>
      <c r="J24" s="34">
        <v>1</v>
      </c>
      <c r="K24" s="32">
        <v>60</v>
      </c>
      <c r="L24" s="32">
        <v>3600</v>
      </c>
    </row>
    <row r="25" spans="1:12" ht="33" hidden="1">
      <c r="A25" s="34"/>
      <c r="B25" s="34"/>
      <c r="C25" s="39">
        <f>SUM(B38:H38)</f>
        <v>0</v>
      </c>
      <c r="D25" s="34"/>
      <c r="E25" s="34"/>
      <c r="F25" s="34"/>
      <c r="G25" s="34"/>
      <c r="H25" s="34"/>
      <c r="I25" s="34"/>
      <c r="J25" s="34"/>
      <c r="K25" s="32"/>
      <c r="L25" s="32"/>
    </row>
    <row r="26" spans="1:12" ht="33" hidden="1">
      <c r="A26" s="34"/>
      <c r="B26" s="34"/>
      <c r="C26" s="39">
        <f>SUM(B39:H39)</f>
        <v>0</v>
      </c>
      <c r="D26" s="34"/>
      <c r="E26" s="34"/>
      <c r="F26" s="34"/>
      <c r="G26" s="34"/>
      <c r="H26" s="34"/>
      <c r="I26" s="34"/>
      <c r="J26" s="34"/>
      <c r="K26" s="32"/>
      <c r="L26" s="32"/>
    </row>
    <row r="27" spans="1:12" ht="33" hidden="1">
      <c r="A27" s="34"/>
      <c r="B27" s="34"/>
      <c r="C27" s="39">
        <f>SUM(B40:H40)</f>
        <v>0</v>
      </c>
      <c r="D27" s="34"/>
      <c r="E27" s="34"/>
      <c r="F27" s="34"/>
      <c r="G27" s="34"/>
      <c r="H27" s="34"/>
      <c r="I27" s="34"/>
      <c r="J27" s="34"/>
      <c r="K27" s="32"/>
      <c r="L27" s="32"/>
    </row>
    <row r="28" spans="1:12" ht="33" hidden="1">
      <c r="A28" s="34"/>
      <c r="B28" s="34"/>
      <c r="C28" s="34"/>
      <c r="D28" s="34"/>
      <c r="E28" s="34"/>
      <c r="F28" s="34"/>
      <c r="G28" s="34"/>
      <c r="H28" s="34"/>
      <c r="I28" s="34"/>
      <c r="J28" s="34"/>
      <c r="K28" s="32"/>
      <c r="L28" s="32"/>
    </row>
    <row r="29" spans="1:13" ht="33" hidden="1">
      <c r="A29" s="34"/>
      <c r="B29" s="40" t="s">
        <v>35</v>
      </c>
      <c r="C29" s="36" t="s">
        <v>29</v>
      </c>
      <c r="D29" s="36" t="s">
        <v>30</v>
      </c>
      <c r="E29" s="36" t="s">
        <v>31</v>
      </c>
      <c r="F29" s="36" t="s">
        <v>32</v>
      </c>
      <c r="G29" s="36" t="s">
        <v>33</v>
      </c>
      <c r="H29" s="36" t="s">
        <v>34</v>
      </c>
      <c r="I29" s="34"/>
      <c r="J29" s="34"/>
      <c r="K29" s="32"/>
      <c r="L29" s="32" t="s">
        <v>75</v>
      </c>
      <c r="M29" s="47" t="s">
        <v>87</v>
      </c>
    </row>
    <row r="30" spans="1:13" ht="33" hidden="1">
      <c r="A30" s="34"/>
      <c r="B30" s="41" t="str">
        <f>B17</f>
        <v>blank</v>
      </c>
      <c r="C30" s="34" t="str">
        <f aca="true" t="shared" si="0" ref="C30:H34">IF(ISERROR(C17),"blank",C17)</f>
        <v>blank</v>
      </c>
      <c r="D30" s="34" t="str">
        <f t="shared" si="0"/>
        <v>blank</v>
      </c>
      <c r="E30" s="34" t="str">
        <f t="shared" si="0"/>
        <v>blank</v>
      </c>
      <c r="F30" s="34" t="str">
        <f t="shared" si="0"/>
        <v>blank</v>
      </c>
      <c r="G30" s="34" t="str">
        <f t="shared" si="0"/>
        <v>blank</v>
      </c>
      <c r="H30" s="34" t="str">
        <f t="shared" si="0"/>
        <v>blank</v>
      </c>
      <c r="I30" s="34" t="str">
        <f>IF(B30="blank",IF(C30="blank",IF(D30="blank",IF(E30="blank",IF(F30="blank",IF(G30="blank",IF(H30="blank","blank",H30),G30),F30),E30),D30),C30),B30)</f>
        <v>blank</v>
      </c>
      <c r="J30" s="34">
        <f>IF(I30="blank","",I30)</f>
      </c>
      <c r="K30" s="32">
        <f>IF(J30="","",ROUND(J30/M30,3))</f>
      </c>
      <c r="L30" s="32" t="str">
        <f>D7</f>
        <v>m</v>
      </c>
      <c r="M30" s="18">
        <f>IF(L30=J15,J20,IF(L30=K15,K20,IF(L30=L15,L20,"E")))</f>
        <v>1</v>
      </c>
    </row>
    <row r="31" spans="1:13" ht="33" hidden="1">
      <c r="A31" s="34"/>
      <c r="B31" s="41" t="str">
        <f>B18</f>
        <v>blank</v>
      </c>
      <c r="C31" s="34" t="str">
        <f t="shared" si="0"/>
        <v>blank</v>
      </c>
      <c r="D31" s="34" t="str">
        <f t="shared" si="0"/>
        <v>blank</v>
      </c>
      <c r="E31" s="34" t="str">
        <f t="shared" si="0"/>
        <v>blank</v>
      </c>
      <c r="F31" s="39" t="str">
        <f t="shared" si="0"/>
        <v>blank</v>
      </c>
      <c r="G31" s="39" t="str">
        <f t="shared" si="0"/>
        <v>blank</v>
      </c>
      <c r="H31" s="34" t="str">
        <f t="shared" si="0"/>
        <v>blank</v>
      </c>
      <c r="I31" s="34" t="str">
        <f>IF(B31="blank",IF(C31="blank",IF(D31="blank",IF(E31="blank",IF(H31="blank","blank",H31),E31),D31),C31),B31)</f>
        <v>blank</v>
      </c>
      <c r="J31" s="34">
        <f>IF(I31="blank","",I31)</f>
      </c>
      <c r="K31" s="32">
        <f>IF(J31="",IF(F31="blank","",IF(F31=G31,ROUND(F31/M31,3),ROUND(F31/M31,3)&amp;" or "&amp;ROUND(G31/M31,3))),ROUND(J31/M31,3))</f>
      </c>
      <c r="L31" s="32" t="str">
        <f>F7</f>
        <v>m/s</v>
      </c>
      <c r="M31" s="18">
        <f>IF(L31=J16,J21,IF(L31=K16,K21,IF(L31=L16,L21,"E")))</f>
        <v>1</v>
      </c>
    </row>
    <row r="32" spans="1:13" ht="33" hidden="1">
      <c r="A32" s="34"/>
      <c r="B32" s="41" t="str">
        <f>B19</f>
        <v>blank</v>
      </c>
      <c r="C32" s="34" t="str">
        <f t="shared" si="0"/>
        <v>blank</v>
      </c>
      <c r="D32" s="34" t="str">
        <f t="shared" si="0"/>
        <v>blank</v>
      </c>
      <c r="E32" s="34" t="str">
        <f t="shared" si="0"/>
        <v>blank</v>
      </c>
      <c r="F32" s="42" t="str">
        <f t="shared" si="0"/>
        <v>blank</v>
      </c>
      <c r="G32" s="42" t="str">
        <f t="shared" si="0"/>
        <v>blank</v>
      </c>
      <c r="H32" s="34" t="str">
        <f t="shared" si="0"/>
        <v>blank</v>
      </c>
      <c r="I32" s="34" t="str">
        <f>IF(B32="blank",IF(C32="blank",IF(D32="blank",IF(E32="blank",IF(H32="blank","blank",H32),E32),D32),C32),B32)</f>
        <v>blank</v>
      </c>
      <c r="J32" s="34">
        <f>IF(I32="blank","",I32)</f>
      </c>
      <c r="K32" s="32">
        <f>IF(J32="",IF(F32="blank","",IF(F32=G32,ROUND(F32/M32,3),ROUND(F32/M32,3)&amp;" or "&amp;ROUND(G32/M32,3))),ROUND(J32/M32,3))</f>
      </c>
      <c r="L32" s="32" t="str">
        <f>H7</f>
        <v>m/s</v>
      </c>
      <c r="M32" s="18">
        <f>IF(L32=J17,J22,IF(L32=K17,K22,IF(L32=L17,L22,"E")))</f>
        <v>1</v>
      </c>
    </row>
    <row r="33" spans="1:13" ht="33" hidden="1">
      <c r="A33" s="34"/>
      <c r="B33" s="41" t="str">
        <f>B20</f>
        <v>blank</v>
      </c>
      <c r="C33" s="34" t="str">
        <f t="shared" si="0"/>
        <v>blank</v>
      </c>
      <c r="D33" s="34" t="str">
        <f t="shared" si="0"/>
        <v>blank</v>
      </c>
      <c r="E33" s="34" t="str">
        <f t="shared" si="0"/>
        <v>blank</v>
      </c>
      <c r="F33" s="34" t="str">
        <f t="shared" si="0"/>
        <v>blank</v>
      </c>
      <c r="G33" s="34" t="str">
        <f t="shared" si="0"/>
        <v>blank</v>
      </c>
      <c r="H33" s="34" t="str">
        <f t="shared" si="0"/>
        <v>blank</v>
      </c>
      <c r="I33" s="34" t="str">
        <f>IF(B33="blank",IF(C33="blank",IF(D33="blank",IF(E33="blank",IF(F33="blank",IF(G33="blank",IF(H33="blank","blank",H33),G33),F33),E33),D33),C33),B33)</f>
        <v>blank</v>
      </c>
      <c r="J33" s="34">
        <f>IF(I33="blank","",I33)</f>
      </c>
      <c r="K33" s="32">
        <f>IF(J33="","",ROUND(J33/M33,3))</f>
      </c>
      <c r="L33" s="32" t="str">
        <f>J7</f>
        <v>m/s²</v>
      </c>
      <c r="M33" s="18">
        <f>IF(L33=J18,J23,IF(L33=K18,K23,IF(L33=L18,L23,"E")))</f>
        <v>1</v>
      </c>
    </row>
    <row r="34" spans="1:13" ht="33" hidden="1">
      <c r="A34" s="34"/>
      <c r="B34" s="41" t="str">
        <f>B21</f>
        <v>blank</v>
      </c>
      <c r="C34" s="34" t="str">
        <f t="shared" si="0"/>
        <v>blank</v>
      </c>
      <c r="D34" s="34" t="str">
        <f t="shared" si="0"/>
        <v>blank</v>
      </c>
      <c r="E34" s="42" t="str">
        <f t="shared" si="0"/>
        <v>blank</v>
      </c>
      <c r="F34" s="42" t="str">
        <f t="shared" si="0"/>
        <v>blank</v>
      </c>
      <c r="G34" s="39" t="str">
        <f t="shared" si="0"/>
        <v>blank</v>
      </c>
      <c r="H34" s="39" t="str">
        <f t="shared" si="0"/>
        <v>blank</v>
      </c>
      <c r="I34" s="34" t="str">
        <f>IF(B34="blank",IF(C34="blank",IF(D34="blank","blank",D34),C34),B34)</f>
        <v>blank</v>
      </c>
      <c r="J34" s="34">
        <f>IF(I34="blank","",I34)</f>
      </c>
      <c r="K34" s="32">
        <f>IF(J34="",IF(E34="blank",IF(G34="blank","",IF(G34=H34,ROUND(G34/M34,3),ROUND(G34/M34,3)&amp;" or "&amp;ROUND(H34/M34,3))),IF(E34=F34,ROUND(E34/M34,3),ROUND(E34/M34,3)&amp;" or "&amp;ROUND(F34/M34,3))),ROUND(J34/M34,3))</f>
      </c>
      <c r="L34" s="32" t="str">
        <f>L7</f>
        <v>s</v>
      </c>
      <c r="M34" s="18">
        <f>IF(L34=J19,J24,IF(L34=K19,K24,IF(L34=L19,L24,"E")))</f>
        <v>1</v>
      </c>
    </row>
    <row r="35" spans="1:12" ht="33" hidden="1">
      <c r="A35" s="34"/>
      <c r="B35" s="34"/>
      <c r="C35" s="34"/>
      <c r="D35" s="34"/>
      <c r="E35" s="34"/>
      <c r="F35" s="34"/>
      <c r="G35" s="34"/>
      <c r="H35" s="34"/>
      <c r="I35" s="34"/>
      <c r="J35" s="34"/>
      <c r="K35" s="32"/>
      <c r="L35" s="32"/>
    </row>
    <row r="36" spans="1:12" ht="33" hidden="1">
      <c r="A36" s="34"/>
      <c r="B36" s="43">
        <f aca="true" t="shared" si="1" ref="B36:H39">IF(OR(B30="blank",B30=$J30),0,1)</f>
        <v>0</v>
      </c>
      <c r="C36" s="43">
        <f t="shared" si="1"/>
        <v>0</v>
      </c>
      <c r="D36" s="43">
        <f t="shared" si="1"/>
        <v>0</v>
      </c>
      <c r="E36" s="43">
        <f t="shared" si="1"/>
        <v>0</v>
      </c>
      <c r="F36" s="43">
        <f t="shared" si="1"/>
        <v>0</v>
      </c>
      <c r="G36" s="43">
        <f t="shared" si="1"/>
        <v>0</v>
      </c>
      <c r="H36" s="43">
        <f t="shared" si="1"/>
        <v>0</v>
      </c>
      <c r="I36" s="34"/>
      <c r="J36" s="34"/>
      <c r="K36" s="32"/>
      <c r="L36" s="32"/>
    </row>
    <row r="37" spans="1:12" ht="33" hidden="1">
      <c r="A37" s="34"/>
      <c r="B37" s="43">
        <f t="shared" si="1"/>
        <v>0</v>
      </c>
      <c r="C37" s="43">
        <f t="shared" si="1"/>
        <v>0</v>
      </c>
      <c r="D37" s="43">
        <f t="shared" si="1"/>
        <v>0</v>
      </c>
      <c r="E37" s="43">
        <f t="shared" si="1"/>
        <v>0</v>
      </c>
      <c r="F37" s="44">
        <f>IF(OR(F31="blank",F31=$J31,G31=$J31,$J31=""),0,1)</f>
        <v>0</v>
      </c>
      <c r="G37" s="44">
        <v>0</v>
      </c>
      <c r="H37" s="43">
        <f>IF(OR(H31="blank",H31=$J31),0,1)</f>
        <v>0</v>
      </c>
      <c r="I37" s="34"/>
      <c r="J37" s="34"/>
      <c r="K37" s="32"/>
      <c r="L37" s="32"/>
    </row>
    <row r="38" spans="1:12" ht="33" hidden="1">
      <c r="A38" s="34"/>
      <c r="B38" s="43">
        <f t="shared" si="1"/>
        <v>0</v>
      </c>
      <c r="C38" s="43">
        <f t="shared" si="1"/>
        <v>0</v>
      </c>
      <c r="D38" s="43">
        <f t="shared" si="1"/>
        <v>0</v>
      </c>
      <c r="E38" s="43">
        <f t="shared" si="1"/>
        <v>0</v>
      </c>
      <c r="F38" s="45">
        <f>IF(OR(F32="blank",F32=$J32,G32=$J32,$J32=""),0,1)</f>
        <v>0</v>
      </c>
      <c r="G38" s="45">
        <v>0</v>
      </c>
      <c r="H38" s="43">
        <f>IF(OR(H32="blank",H32=$J32),0,1)</f>
        <v>0</v>
      </c>
      <c r="I38" s="34"/>
      <c r="J38" s="34"/>
      <c r="K38" s="32"/>
      <c r="L38" s="32"/>
    </row>
    <row r="39" spans="1:12" ht="33" hidden="1">
      <c r="A39" s="34"/>
      <c r="B39" s="43">
        <f t="shared" si="1"/>
        <v>0</v>
      </c>
      <c r="C39" s="43">
        <f t="shared" si="1"/>
        <v>0</v>
      </c>
      <c r="D39" s="43">
        <f t="shared" si="1"/>
        <v>0</v>
      </c>
      <c r="E39" s="43">
        <f t="shared" si="1"/>
        <v>0</v>
      </c>
      <c r="F39" s="43">
        <f>IF(OR(F33="blank",F33=$J33),0,1)</f>
        <v>0</v>
      </c>
      <c r="G39" s="43">
        <f>IF(OR(G33="blank",G33=$J33),0,1)</f>
        <v>0</v>
      </c>
      <c r="H39" s="43">
        <f>IF(OR(H33="blank",H33=$J33),0,1)</f>
        <v>0</v>
      </c>
      <c r="I39" s="34"/>
      <c r="J39" s="34"/>
      <c r="K39" s="32"/>
      <c r="L39" s="32"/>
    </row>
    <row r="40" spans="1:12" ht="33" hidden="1">
      <c r="A40" s="34"/>
      <c r="B40" s="43">
        <f>IF(OR(B34="blank",B34=$J34),0,1)</f>
        <v>0</v>
      </c>
      <c r="C40" s="43">
        <f>IF(OR(C34="blank",C34=$J34),0,1)</f>
        <v>0</v>
      </c>
      <c r="D40" s="43">
        <f>IF(OR(D34="blank",D34=$J34),0,1)</f>
        <v>0</v>
      </c>
      <c r="E40" s="45">
        <f>IF(OR(E34="blank",E34=$J34,F34=$J34,$J34=""),0,1)</f>
        <v>0</v>
      </c>
      <c r="F40" s="45">
        <v>0</v>
      </c>
      <c r="G40" s="44">
        <f>IF(OR(G34="blank",G34=$J34,H34=$J34,$J34=""),0,1)</f>
        <v>0</v>
      </c>
      <c r="H40" s="44">
        <v>0</v>
      </c>
      <c r="I40" s="34"/>
      <c r="J40" s="34"/>
      <c r="K40" s="32"/>
      <c r="L40" s="32"/>
    </row>
    <row r="41" spans="1:10" ht="14.25" hidden="1">
      <c r="A41" s="34"/>
      <c r="B41" s="34"/>
      <c r="C41" s="34"/>
      <c r="D41" s="34"/>
      <c r="E41" s="34"/>
      <c r="F41" s="34"/>
      <c r="G41" s="34"/>
      <c r="H41" s="34"/>
      <c r="I41" s="34"/>
      <c r="J41" s="34"/>
    </row>
    <row r="42" spans="1:10" ht="14.25" hidden="1">
      <c r="A42" s="34"/>
      <c r="B42" s="34"/>
      <c r="C42" s="34"/>
      <c r="D42" s="34"/>
      <c r="E42" s="34"/>
      <c r="F42" s="34"/>
      <c r="G42" s="34"/>
      <c r="H42" s="34"/>
      <c r="I42" s="34"/>
      <c r="J42" s="34"/>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sheetData>
  <sheetProtection sheet="1" objects="1" scenarios="1" selectLockedCells="1"/>
  <mergeCells count="4">
    <mergeCell ref="D1:L1"/>
    <mergeCell ref="N1:N7"/>
    <mergeCell ref="A4:A7"/>
    <mergeCell ref="D8:N8"/>
  </mergeCells>
  <conditionalFormatting sqref="D6 F6 H6 J6 L6">
    <cfRule type="cellIs" priority="10" dxfId="5" operator="notEqual" stopIfTrue="1">
      <formula>""</formula>
    </cfRule>
  </conditionalFormatting>
  <conditionalFormatting sqref="D6">
    <cfRule type="expression" priority="5" dxfId="0" stopIfTrue="1">
      <formula>$D$4=""</formula>
    </cfRule>
  </conditionalFormatting>
  <conditionalFormatting sqref="F6">
    <cfRule type="expression" priority="4" dxfId="0" stopIfTrue="1">
      <formula>$F$4=""</formula>
    </cfRule>
  </conditionalFormatting>
  <conditionalFormatting sqref="H6">
    <cfRule type="expression" priority="3" dxfId="0" stopIfTrue="1">
      <formula>$H$4=""</formula>
    </cfRule>
  </conditionalFormatting>
  <conditionalFormatting sqref="J6">
    <cfRule type="expression" priority="2" dxfId="0" stopIfTrue="1">
      <formula>$J$4=""</formula>
    </cfRule>
  </conditionalFormatting>
  <conditionalFormatting sqref="L6">
    <cfRule type="expression" priority="1" dxfId="0" stopIfTrue="1">
      <formula>$L$4=""</formula>
    </cfRule>
  </conditionalFormatting>
  <dataValidations count="4">
    <dataValidation type="list" allowBlank="1" showInputMessage="1" showErrorMessage="1" sqref="D5 D7">
      <formula1>$J$15:$L$15</formula1>
    </dataValidation>
    <dataValidation type="list" allowBlank="1" showInputMessage="1" showErrorMessage="1" sqref="F5 H7 F7 H5">
      <formula1>$J$16:$L$16</formula1>
    </dataValidation>
    <dataValidation type="list" allowBlank="1" showInputMessage="1" showErrorMessage="1" sqref="J5 J7">
      <formula1>$J$18:$L$18</formula1>
    </dataValidation>
    <dataValidation type="list" allowBlank="1" showInputMessage="1" showErrorMessage="1" sqref="L5 L7">
      <formula1>$J$19:$L$19</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6"/>
  <dimension ref="A1:N42"/>
  <sheetViews>
    <sheetView zoomScalePageLayoutView="0" workbookViewId="0" topLeftCell="A1">
      <selection activeCell="D4" sqref="D4"/>
    </sheetView>
  </sheetViews>
  <sheetFormatPr defaultColWidth="0" defaultRowHeight="0" customHeight="1" zeroHeight="1"/>
  <cols>
    <col min="1" max="2" width="9.8515625" style="18" customWidth="1"/>
    <col min="3" max="3" width="9.140625" style="18" customWidth="1"/>
    <col min="4" max="4" width="14.28125" style="18" customWidth="1"/>
    <col min="5" max="5" width="2.8515625" style="18" customWidth="1"/>
    <col min="6" max="6" width="14.28125" style="18" customWidth="1"/>
    <col min="7" max="7" width="2.8515625" style="18" customWidth="1"/>
    <col min="8" max="8" width="14.28125" style="18" customWidth="1"/>
    <col min="9" max="9" width="2.8515625" style="18" customWidth="1"/>
    <col min="10" max="10" width="14.28125" style="18" customWidth="1"/>
    <col min="11" max="11" width="2.8515625" style="18" customWidth="1"/>
    <col min="12" max="12" width="14.28125" style="18" customWidth="1"/>
    <col min="13" max="13" width="1.421875" style="18" customWidth="1"/>
    <col min="14" max="14" width="17.8515625" style="18" customWidth="1"/>
    <col min="15" max="16384" width="6.8515625" style="18" hidden="1" customWidth="1"/>
  </cols>
  <sheetData>
    <row r="1" spans="4:14" s="14" customFormat="1" ht="26.25">
      <c r="D1" s="64" t="s">
        <v>70</v>
      </c>
      <c r="E1" s="64"/>
      <c r="F1" s="64"/>
      <c r="G1" s="64"/>
      <c r="H1" s="64"/>
      <c r="I1" s="64"/>
      <c r="J1" s="64"/>
      <c r="K1" s="64"/>
      <c r="L1" s="64"/>
      <c r="N1" s="65" t="s">
        <v>73</v>
      </c>
    </row>
    <row r="2" spans="4:14" s="14" customFormat="1" ht="15.75" customHeight="1">
      <c r="D2" s="31" t="s">
        <v>14</v>
      </c>
      <c r="E2" s="31"/>
      <c r="F2" s="31" t="s">
        <v>68</v>
      </c>
      <c r="G2" s="31"/>
      <c r="H2" s="31" t="s">
        <v>69</v>
      </c>
      <c r="I2" s="31"/>
      <c r="J2" s="31" t="s">
        <v>8</v>
      </c>
      <c r="K2" s="31"/>
      <c r="L2" s="31" t="s">
        <v>9</v>
      </c>
      <c r="N2" s="66"/>
    </row>
    <row r="3" spans="4:14" s="15" customFormat="1" ht="30.75" customHeight="1" thickBot="1">
      <c r="D3" s="16" t="s">
        <v>1</v>
      </c>
      <c r="E3" s="16"/>
      <c r="F3" s="16" t="s">
        <v>2</v>
      </c>
      <c r="G3" s="16"/>
      <c r="H3" s="16" t="s">
        <v>3</v>
      </c>
      <c r="I3" s="16"/>
      <c r="J3" s="16" t="s">
        <v>4</v>
      </c>
      <c r="K3" s="16"/>
      <c r="L3" s="16" t="s">
        <v>5</v>
      </c>
      <c r="M3" s="33"/>
      <c r="N3" s="66"/>
    </row>
    <row r="4" spans="1:14" s="15" customFormat="1" ht="48" customHeight="1" thickBot="1">
      <c r="A4" s="68" t="s">
        <v>88</v>
      </c>
      <c r="B4" s="9" t="s">
        <v>27</v>
      </c>
      <c r="D4" s="29"/>
      <c r="E4" s="16"/>
      <c r="F4" s="29"/>
      <c r="G4" s="16"/>
      <c r="H4" s="29"/>
      <c r="I4" s="16"/>
      <c r="J4" s="29"/>
      <c r="K4" s="16"/>
      <c r="L4" s="29"/>
      <c r="M4" s="33"/>
      <c r="N4" s="66"/>
    </row>
    <row r="5" spans="1:14" s="15" customFormat="1" ht="28.5" customHeight="1" thickBot="1">
      <c r="A5" s="68"/>
      <c r="B5" s="9" t="s">
        <v>67</v>
      </c>
      <c r="D5" s="49" t="s">
        <v>10</v>
      </c>
      <c r="E5" s="30"/>
      <c r="F5" s="49" t="s">
        <v>78</v>
      </c>
      <c r="G5" s="30"/>
      <c r="H5" s="49" t="s">
        <v>78</v>
      </c>
      <c r="I5" s="30"/>
      <c r="J5" s="49" t="s">
        <v>79</v>
      </c>
      <c r="K5" s="30"/>
      <c r="L5" s="49" t="s">
        <v>1</v>
      </c>
      <c r="M5" s="33"/>
      <c r="N5" s="66"/>
    </row>
    <row r="6" spans="1:14" s="15" customFormat="1" ht="48" customHeight="1" thickBot="1">
      <c r="A6" s="68"/>
      <c r="B6" s="9" t="s">
        <v>28</v>
      </c>
      <c r="D6" s="48">
        <f>IF(B23=0,IF(D4="",K30,IF(D5=D7,"",K30)),"E")</f>
      </c>
      <c r="E6" s="27"/>
      <c r="F6" s="48">
        <f>IF(B23=0,IF(F4="",K31,IF(F5=F7,"",K31)),"R")</f>
      </c>
      <c r="G6" s="27"/>
      <c r="H6" s="48">
        <f>IF(B23=0,IF(H4="",K32,IF(H5=H7,"",K32)),"R")</f>
      </c>
      <c r="I6" s="27"/>
      <c r="J6" s="48">
        <f>IF(B23=0,IF(J4="",K33,IF(J5=J7,"",K33)),"O")</f>
      </c>
      <c r="K6" s="27"/>
      <c r="L6" s="48">
        <f>IF(B23=0,IF(L4="",K34,IF(L5=L7,"",K34)),"R")</f>
      </c>
      <c r="M6" s="33"/>
      <c r="N6" s="66"/>
    </row>
    <row r="7" spans="1:14" s="15" customFormat="1" ht="28.5" customHeight="1">
      <c r="A7" s="68"/>
      <c r="B7" s="9" t="s">
        <v>67</v>
      </c>
      <c r="D7" s="49" t="s">
        <v>10</v>
      </c>
      <c r="E7" s="30"/>
      <c r="F7" s="49" t="s">
        <v>78</v>
      </c>
      <c r="G7" s="30"/>
      <c r="H7" s="49" t="s">
        <v>78</v>
      </c>
      <c r="I7" s="30"/>
      <c r="J7" s="49" t="s">
        <v>79</v>
      </c>
      <c r="K7" s="30"/>
      <c r="L7" s="49" t="s">
        <v>1</v>
      </c>
      <c r="M7" s="33"/>
      <c r="N7" s="67"/>
    </row>
    <row r="8" spans="4:14" s="15" customFormat="1" ht="88.5" customHeight="1">
      <c r="D8" s="69" t="s">
        <v>89</v>
      </c>
      <c r="E8" s="69"/>
      <c r="F8" s="69"/>
      <c r="G8" s="69"/>
      <c r="H8" s="69"/>
      <c r="I8" s="69"/>
      <c r="J8" s="69"/>
      <c r="K8" s="69"/>
      <c r="L8" s="69"/>
      <c r="M8" s="69"/>
      <c r="N8" s="69"/>
    </row>
    <row r="9" s="15" customFormat="1" ht="48" customHeight="1" hidden="1"/>
    <row r="10" spans="4:12" s="15" customFormat="1" ht="48" customHeight="1" hidden="1">
      <c r="D10" s="28"/>
      <c r="E10" s="28"/>
      <c r="F10" s="28"/>
      <c r="G10" s="28"/>
      <c r="H10" s="28"/>
      <c r="I10" s="28"/>
      <c r="J10" s="28"/>
      <c r="K10" s="28"/>
      <c r="L10" s="28"/>
    </row>
    <row r="11" s="15" customFormat="1" ht="48" customHeight="1" hidden="1"/>
    <row r="12" s="15" customFormat="1" ht="48" customHeight="1" hidden="1"/>
    <row r="13" spans="2:7" s="15" customFormat="1" ht="48" customHeight="1" hidden="1">
      <c r="B13" s="46" t="s">
        <v>74</v>
      </c>
      <c r="C13" s="15" t="str">
        <f>D5</f>
        <v>m</v>
      </c>
      <c r="D13" s="15" t="str">
        <f>F5</f>
        <v>m/s</v>
      </c>
      <c r="E13" s="15" t="str">
        <f>H5</f>
        <v>m/s</v>
      </c>
      <c r="F13" s="15" t="str">
        <f>J5</f>
        <v>m/s²</v>
      </c>
      <c r="G13" s="15" t="str">
        <f>L5</f>
        <v>s</v>
      </c>
    </row>
    <row r="14" spans="1:12" s="17" customFormat="1" ht="33" hidden="1">
      <c r="A14" s="34"/>
      <c r="B14" s="34" t="s">
        <v>86</v>
      </c>
      <c r="C14" s="35">
        <f>IF(C13=J15,J20,IF(C13=K15,K20,IF(C13=L15,L20,"E")))</f>
        <v>1</v>
      </c>
      <c r="D14" s="35">
        <f>IF(D$13=J16,J21,IF(D$13=K16,K21,IF(D$13=L16,L21,"E")))</f>
        <v>1</v>
      </c>
      <c r="E14" s="35">
        <f>IF(E$13=J17,J22,IF(E$13=K17,K22,IF(E$13=L17,L22,"E")))</f>
        <v>1</v>
      </c>
      <c r="F14" s="35">
        <f>IF(F$13=J18,J23,IF(F$13=K18,K23,IF(F$13=L18,L23,"E")))</f>
        <v>1</v>
      </c>
      <c r="G14" s="35">
        <f>IF(G$13=J19,J24,IF(G$13=K19,K24,IF(G$13=L19,L24,"E")))</f>
        <v>1</v>
      </c>
      <c r="H14" s="34"/>
      <c r="I14" s="34"/>
      <c r="J14" s="34"/>
      <c r="K14" s="32"/>
      <c r="L14" s="32"/>
    </row>
    <row r="15" spans="1:14" s="17" customFormat="1" ht="33" hidden="1">
      <c r="A15" s="34"/>
      <c r="B15" s="34"/>
      <c r="C15" s="35" t="str">
        <f>IF(D4="","blank",D4*C14)</f>
        <v>blank</v>
      </c>
      <c r="D15" s="35" t="str">
        <f>IF(F4="","blank",F4*D14)</f>
        <v>blank</v>
      </c>
      <c r="E15" s="35" t="str">
        <f>IF(H4="","blank",H4*E14)</f>
        <v>blank</v>
      </c>
      <c r="F15" s="35" t="str">
        <f>IF(J4="","blank",J4*F14)</f>
        <v>blank</v>
      </c>
      <c r="G15" s="35" t="str">
        <f>IF(L4="","blank",L4*G14)</f>
        <v>blank</v>
      </c>
      <c r="H15" s="34"/>
      <c r="I15" s="34" t="s">
        <v>1</v>
      </c>
      <c r="J15" s="34" t="s">
        <v>10</v>
      </c>
      <c r="K15" s="32" t="s">
        <v>76</v>
      </c>
      <c r="L15" s="32" t="s">
        <v>77</v>
      </c>
      <c r="N15" s="35"/>
    </row>
    <row r="16" spans="1:14" ht="33" hidden="1">
      <c r="A16" s="34"/>
      <c r="B16" s="36" t="s">
        <v>35</v>
      </c>
      <c r="C16" s="36" t="s">
        <v>29</v>
      </c>
      <c r="D16" s="36" t="s">
        <v>30</v>
      </c>
      <c r="E16" s="36" t="s">
        <v>31</v>
      </c>
      <c r="F16" s="36" t="s">
        <v>32</v>
      </c>
      <c r="G16" s="36" t="s">
        <v>33</v>
      </c>
      <c r="H16" s="36" t="s">
        <v>34</v>
      </c>
      <c r="I16" s="34" t="s">
        <v>2</v>
      </c>
      <c r="J16" s="34" t="s">
        <v>78</v>
      </c>
      <c r="K16" s="32" t="s">
        <v>80</v>
      </c>
      <c r="L16" s="32" t="s">
        <v>83</v>
      </c>
      <c r="N16" s="35"/>
    </row>
    <row r="17" spans="1:14" ht="33" hidden="1">
      <c r="A17" s="34" t="s">
        <v>1</v>
      </c>
      <c r="B17" s="34" t="str">
        <f>C15</f>
        <v>blank</v>
      </c>
      <c r="C17" s="34" t="e">
        <f>E15*G15-0.5*F15*G15^2</f>
        <v>#VALUE!</v>
      </c>
      <c r="D17" s="34" t="e">
        <f>D15*G15+0.5*F15*G15^2</f>
        <v>#VALUE!</v>
      </c>
      <c r="E17" s="34" t="e">
        <f>0.5*G15*(D15+E15)</f>
        <v>#VALUE!</v>
      </c>
      <c r="F17" s="34" t="e">
        <f>(E15^2-D15^2)/(2*F15)</f>
        <v>#VALUE!</v>
      </c>
      <c r="G17" s="34" t="s">
        <v>36</v>
      </c>
      <c r="H17" s="34" t="s">
        <v>36</v>
      </c>
      <c r="I17" s="34" t="s">
        <v>3</v>
      </c>
      <c r="J17" s="34" t="s">
        <v>78</v>
      </c>
      <c r="K17" s="32" t="s">
        <v>80</v>
      </c>
      <c r="L17" s="32" t="s">
        <v>83</v>
      </c>
      <c r="N17" s="35"/>
    </row>
    <row r="18" spans="1:14" ht="33" hidden="1">
      <c r="A18" s="34" t="s">
        <v>2</v>
      </c>
      <c r="B18" s="34" t="str">
        <f>D15</f>
        <v>blank</v>
      </c>
      <c r="C18" s="34" t="e">
        <f>E15-F15*G15</f>
        <v>#VALUE!</v>
      </c>
      <c r="D18" s="34" t="e">
        <f>(C15-0.5*F15*G15^2)/G15</f>
        <v>#VALUE!</v>
      </c>
      <c r="E18" s="34" t="e">
        <f>(2*C15/G15)-E15</f>
        <v>#VALUE!</v>
      </c>
      <c r="F18" s="37" t="e">
        <f>SQRT(E15^2-2*F15*C15)</f>
        <v>#VALUE!</v>
      </c>
      <c r="G18" s="37" t="e">
        <f>-SQRT(E15^2-2*F15*C15)</f>
        <v>#VALUE!</v>
      </c>
      <c r="H18" s="34" t="s">
        <v>36</v>
      </c>
      <c r="I18" s="34" t="s">
        <v>4</v>
      </c>
      <c r="J18" s="32" t="s">
        <v>79</v>
      </c>
      <c r="K18" s="32" t="s">
        <v>81</v>
      </c>
      <c r="L18" s="32" t="s">
        <v>84</v>
      </c>
      <c r="N18" s="35"/>
    </row>
    <row r="19" spans="1:14" ht="33" hidden="1">
      <c r="A19" s="34" t="s">
        <v>3</v>
      </c>
      <c r="B19" s="34" t="str">
        <f>E15</f>
        <v>blank</v>
      </c>
      <c r="C19" s="34" t="e">
        <f>D15+F15*G15</f>
        <v>#VALUE!</v>
      </c>
      <c r="D19" s="34" t="e">
        <f>(C15+0.5*F15*G15^2)/G15</f>
        <v>#VALUE!</v>
      </c>
      <c r="E19" s="34" t="e">
        <f>(2*C15/G15)-D15</f>
        <v>#VALUE!</v>
      </c>
      <c r="F19" s="38" t="e">
        <f>SQRT(D15^2+2*F15*C15)</f>
        <v>#VALUE!</v>
      </c>
      <c r="G19" s="38" t="e">
        <f>-SQRT(D15^2+2*F15*C15)</f>
        <v>#VALUE!</v>
      </c>
      <c r="H19" s="34" t="s">
        <v>36</v>
      </c>
      <c r="I19" s="34" t="s">
        <v>5</v>
      </c>
      <c r="J19" s="34" t="s">
        <v>1</v>
      </c>
      <c r="K19" s="32" t="s">
        <v>85</v>
      </c>
      <c r="L19" s="32" t="s">
        <v>82</v>
      </c>
      <c r="N19" s="35"/>
    </row>
    <row r="20" spans="1:12" ht="33" hidden="1">
      <c r="A20" s="34" t="s">
        <v>4</v>
      </c>
      <c r="B20" s="34" t="str">
        <f>F15</f>
        <v>blank</v>
      </c>
      <c r="C20" s="34" t="e">
        <f>(E15-D15)/G15</f>
        <v>#VALUE!</v>
      </c>
      <c r="D20" s="34" t="e">
        <f>2*(E15*G15-C15)/G15^2</f>
        <v>#VALUE!</v>
      </c>
      <c r="E20" s="34" t="e">
        <f>2*(C15-D15*G15)/G15^2</f>
        <v>#VALUE!</v>
      </c>
      <c r="F20" s="34" t="e">
        <f>(E15^2-D15^2)/(2*C15)</f>
        <v>#VALUE!</v>
      </c>
      <c r="G20" s="34" t="s">
        <v>36</v>
      </c>
      <c r="H20" s="34" t="s">
        <v>36</v>
      </c>
      <c r="I20" s="34"/>
      <c r="J20" s="34">
        <v>1</v>
      </c>
      <c r="K20" s="32">
        <v>1609.344</v>
      </c>
      <c r="L20" s="32">
        <v>1000</v>
      </c>
    </row>
    <row r="21" spans="1:12" ht="33" hidden="1">
      <c r="A21" s="34" t="s">
        <v>5</v>
      </c>
      <c r="B21" s="34" t="str">
        <f>G15</f>
        <v>blank</v>
      </c>
      <c r="C21" s="34" t="e">
        <f>(E15-D15)/F15</f>
        <v>#VALUE!</v>
      </c>
      <c r="D21" s="34" t="e">
        <f>2*C15/(D15+E15)</f>
        <v>#VALUE!</v>
      </c>
      <c r="E21" s="37" t="e">
        <f>(E15+SQRT(E15^2-2*F15*C15))/F15</f>
        <v>#VALUE!</v>
      </c>
      <c r="F21" s="37" t="e">
        <f>(E15-SQRT(E15^2-2*F15*C15))/F15</f>
        <v>#VALUE!</v>
      </c>
      <c r="G21" s="38" t="e">
        <f>(-D15+SQRT(D15^2+2*F15*C15))/F15</f>
        <v>#VALUE!</v>
      </c>
      <c r="H21" s="38" t="e">
        <f>(-D15-SQRT(D15^2+2*F15*C15))/F15</f>
        <v>#VALUE!</v>
      </c>
      <c r="I21" s="34"/>
      <c r="J21" s="34">
        <v>1</v>
      </c>
      <c r="K21" s="32">
        <v>0.44704</v>
      </c>
      <c r="L21" s="32">
        <v>0.2777777777777778</v>
      </c>
    </row>
    <row r="22" spans="1:12" ht="33" hidden="1">
      <c r="A22" s="34"/>
      <c r="B22" s="34"/>
      <c r="C22" s="34"/>
      <c r="D22" s="34"/>
      <c r="E22" s="34"/>
      <c r="F22" s="34"/>
      <c r="G22" s="34"/>
      <c r="H22" s="34"/>
      <c r="I22" s="34"/>
      <c r="J22" s="34">
        <v>1</v>
      </c>
      <c r="K22" s="32">
        <v>0.44704</v>
      </c>
      <c r="L22" s="32">
        <v>0.2777777777777778</v>
      </c>
    </row>
    <row r="23" spans="1:12" ht="33" hidden="1">
      <c r="A23" s="34"/>
      <c r="B23" s="34">
        <f>SUM(C23:C27)</f>
        <v>0</v>
      </c>
      <c r="C23" s="39">
        <f>SUM(B36:H36)</f>
        <v>0</v>
      </c>
      <c r="D23" s="34"/>
      <c r="E23" s="34"/>
      <c r="F23" s="34"/>
      <c r="G23" s="34"/>
      <c r="H23" s="34"/>
      <c r="I23" s="34"/>
      <c r="J23" s="34">
        <v>1</v>
      </c>
      <c r="K23" s="32">
        <v>0.000124177778</v>
      </c>
      <c r="L23" s="32">
        <v>7.716049380000001E-05</v>
      </c>
    </row>
    <row r="24" spans="1:12" ht="33" hidden="1">
      <c r="A24" s="34"/>
      <c r="B24" s="34"/>
      <c r="C24" s="39">
        <f>SUM(B37:H37)</f>
        <v>0</v>
      </c>
      <c r="D24" s="34"/>
      <c r="E24" s="34"/>
      <c r="F24" s="34"/>
      <c r="G24" s="34"/>
      <c r="H24" s="34"/>
      <c r="I24" s="34"/>
      <c r="J24" s="34">
        <v>1</v>
      </c>
      <c r="K24" s="32">
        <v>60</v>
      </c>
      <c r="L24" s="32">
        <v>3600</v>
      </c>
    </row>
    <row r="25" spans="1:12" ht="33" hidden="1">
      <c r="A25" s="34"/>
      <c r="B25" s="34"/>
      <c r="C25" s="39">
        <f>SUM(B38:H38)</f>
        <v>0</v>
      </c>
      <c r="D25" s="34"/>
      <c r="E25" s="34"/>
      <c r="F25" s="34"/>
      <c r="G25" s="34"/>
      <c r="H25" s="34"/>
      <c r="I25" s="34"/>
      <c r="J25" s="34"/>
      <c r="K25" s="32"/>
      <c r="L25" s="32"/>
    </row>
    <row r="26" spans="1:12" ht="33" hidden="1">
      <c r="A26" s="34"/>
      <c r="B26" s="34"/>
      <c r="C26" s="39">
        <f>SUM(B39:H39)</f>
        <v>0</v>
      </c>
      <c r="D26" s="34"/>
      <c r="E26" s="34"/>
      <c r="F26" s="34"/>
      <c r="G26" s="34"/>
      <c r="H26" s="34"/>
      <c r="I26" s="34"/>
      <c r="J26" s="34"/>
      <c r="K26" s="32"/>
      <c r="L26" s="32"/>
    </row>
    <row r="27" spans="1:12" ht="33" hidden="1">
      <c r="A27" s="34"/>
      <c r="B27" s="34"/>
      <c r="C27" s="39">
        <f>SUM(B40:H40)</f>
        <v>0</v>
      </c>
      <c r="D27" s="34"/>
      <c r="E27" s="34"/>
      <c r="F27" s="34"/>
      <c r="G27" s="34"/>
      <c r="H27" s="34"/>
      <c r="I27" s="34"/>
      <c r="J27" s="34"/>
      <c r="K27" s="32"/>
      <c r="L27" s="32"/>
    </row>
    <row r="28" spans="1:12" ht="33" hidden="1">
      <c r="A28" s="34"/>
      <c r="B28" s="34"/>
      <c r="C28" s="34"/>
      <c r="D28" s="34"/>
      <c r="E28" s="34"/>
      <c r="F28" s="34"/>
      <c r="G28" s="34"/>
      <c r="H28" s="34"/>
      <c r="I28" s="34"/>
      <c r="J28" s="34"/>
      <c r="K28" s="32"/>
      <c r="L28" s="32"/>
    </row>
    <row r="29" spans="1:13" ht="33" hidden="1">
      <c r="A29" s="34"/>
      <c r="B29" s="40" t="s">
        <v>35</v>
      </c>
      <c r="C29" s="36" t="s">
        <v>29</v>
      </c>
      <c r="D29" s="36" t="s">
        <v>30</v>
      </c>
      <c r="E29" s="36" t="s">
        <v>31</v>
      </c>
      <c r="F29" s="36" t="s">
        <v>32</v>
      </c>
      <c r="G29" s="36" t="s">
        <v>33</v>
      </c>
      <c r="H29" s="36" t="s">
        <v>34</v>
      </c>
      <c r="I29" s="34"/>
      <c r="J29" s="34"/>
      <c r="K29" s="32"/>
      <c r="L29" s="32" t="s">
        <v>75</v>
      </c>
      <c r="M29" s="47" t="s">
        <v>87</v>
      </c>
    </row>
    <row r="30" spans="1:13" ht="33" hidden="1">
      <c r="A30" s="34"/>
      <c r="B30" s="41" t="str">
        <f>B17</f>
        <v>blank</v>
      </c>
      <c r="C30" s="34" t="str">
        <f aca="true" t="shared" si="0" ref="C30:H34">IF(ISERROR(C17),"blank",C17)</f>
        <v>blank</v>
      </c>
      <c r="D30" s="34" t="str">
        <f t="shared" si="0"/>
        <v>blank</v>
      </c>
      <c r="E30" s="34" t="str">
        <f t="shared" si="0"/>
        <v>blank</v>
      </c>
      <c r="F30" s="34" t="str">
        <f t="shared" si="0"/>
        <v>blank</v>
      </c>
      <c r="G30" s="34" t="str">
        <f t="shared" si="0"/>
        <v>blank</v>
      </c>
      <c r="H30" s="34" t="str">
        <f t="shared" si="0"/>
        <v>blank</v>
      </c>
      <c r="I30" s="34" t="str">
        <f>IF(B30="blank",IF(C30="blank",IF(D30="blank",IF(E30="blank",IF(F30="blank",IF(G30="blank",IF(H30="blank","blank",H30),G30),F30),E30),D30),C30),B30)</f>
        <v>blank</v>
      </c>
      <c r="J30" s="34">
        <f>IF(I30="blank","",I30)</f>
      </c>
      <c r="K30" s="32">
        <f>IF(J30="","",ROUND(J30/M30,3))</f>
      </c>
      <c r="L30" s="32" t="str">
        <f>D7</f>
        <v>m</v>
      </c>
      <c r="M30" s="18">
        <f>IF(L30=J15,J20,IF(L30=K15,K20,IF(L30=L15,L20,"E")))</f>
        <v>1</v>
      </c>
    </row>
    <row r="31" spans="1:13" ht="33" hidden="1">
      <c r="A31" s="34"/>
      <c r="B31" s="41" t="str">
        <f>B18</f>
        <v>blank</v>
      </c>
      <c r="C31" s="34" t="str">
        <f t="shared" si="0"/>
        <v>blank</v>
      </c>
      <c r="D31" s="34" t="str">
        <f t="shared" si="0"/>
        <v>blank</v>
      </c>
      <c r="E31" s="34" t="str">
        <f t="shared" si="0"/>
        <v>blank</v>
      </c>
      <c r="F31" s="39" t="str">
        <f t="shared" si="0"/>
        <v>blank</v>
      </c>
      <c r="G31" s="39" t="str">
        <f t="shared" si="0"/>
        <v>blank</v>
      </c>
      <c r="H31" s="34" t="str">
        <f t="shared" si="0"/>
        <v>blank</v>
      </c>
      <c r="I31" s="34" t="str">
        <f>IF(B31="blank",IF(C31="blank",IF(D31="blank",IF(E31="blank",IF(H31="blank","blank",H31),E31),D31),C31),B31)</f>
        <v>blank</v>
      </c>
      <c r="J31" s="34">
        <f>IF(I31="blank","",I31)</f>
      </c>
      <c r="K31" s="32">
        <f>IF(J31="",IF(F31="blank","",IF(F31=G31,ROUND(F31/M31,3),ROUND(F31/M31,3)&amp;" or "&amp;ROUND(G31/M31,3))),ROUND(J31/M31,3))</f>
      </c>
      <c r="L31" s="32" t="str">
        <f>F7</f>
        <v>m/s</v>
      </c>
      <c r="M31" s="18">
        <f>IF(L31=J16,J21,IF(L31=K16,K21,IF(L31=L16,L21,"E")))</f>
        <v>1</v>
      </c>
    </row>
    <row r="32" spans="1:13" ht="33" hidden="1">
      <c r="A32" s="34"/>
      <c r="B32" s="41" t="str">
        <f>B19</f>
        <v>blank</v>
      </c>
      <c r="C32" s="34" t="str">
        <f t="shared" si="0"/>
        <v>blank</v>
      </c>
      <c r="D32" s="34" t="str">
        <f t="shared" si="0"/>
        <v>blank</v>
      </c>
      <c r="E32" s="34" t="str">
        <f t="shared" si="0"/>
        <v>blank</v>
      </c>
      <c r="F32" s="42" t="str">
        <f t="shared" si="0"/>
        <v>blank</v>
      </c>
      <c r="G32" s="42" t="str">
        <f t="shared" si="0"/>
        <v>blank</v>
      </c>
      <c r="H32" s="34" t="str">
        <f t="shared" si="0"/>
        <v>blank</v>
      </c>
      <c r="I32" s="34" t="str">
        <f>IF(B32="blank",IF(C32="blank",IF(D32="blank",IF(E32="blank",IF(H32="blank","blank",H32),E32),D32),C32),B32)</f>
        <v>blank</v>
      </c>
      <c r="J32" s="34">
        <f>IF(I32="blank","",I32)</f>
      </c>
      <c r="K32" s="32">
        <f>IF(J32="",IF(F32="blank","",IF(F32=G32,ROUND(F32/M32,3),ROUND(F32/M32,3)&amp;" or "&amp;ROUND(G32/M32,3))),ROUND(J32/M32,3))</f>
      </c>
      <c r="L32" s="32" t="str">
        <f>H7</f>
        <v>m/s</v>
      </c>
      <c r="M32" s="18">
        <f>IF(L32=J17,J22,IF(L32=K17,K22,IF(L32=L17,L22,"E")))</f>
        <v>1</v>
      </c>
    </row>
    <row r="33" spans="1:13" ht="33" hidden="1">
      <c r="A33" s="34"/>
      <c r="B33" s="41" t="str">
        <f>B20</f>
        <v>blank</v>
      </c>
      <c r="C33" s="34" t="str">
        <f t="shared" si="0"/>
        <v>blank</v>
      </c>
      <c r="D33" s="34" t="str">
        <f t="shared" si="0"/>
        <v>blank</v>
      </c>
      <c r="E33" s="34" t="str">
        <f t="shared" si="0"/>
        <v>blank</v>
      </c>
      <c r="F33" s="34" t="str">
        <f t="shared" si="0"/>
        <v>blank</v>
      </c>
      <c r="G33" s="34" t="str">
        <f t="shared" si="0"/>
        <v>blank</v>
      </c>
      <c r="H33" s="34" t="str">
        <f t="shared" si="0"/>
        <v>blank</v>
      </c>
      <c r="I33" s="34" t="str">
        <f>IF(B33="blank",IF(C33="blank",IF(D33="blank",IF(E33="blank",IF(F33="blank",IF(G33="blank",IF(H33="blank","blank",H33),G33),F33),E33),D33),C33),B33)</f>
        <v>blank</v>
      </c>
      <c r="J33" s="34">
        <f>IF(I33="blank","",I33)</f>
      </c>
      <c r="K33" s="32">
        <f>IF(J33="","",ROUND(J33/M33,3))</f>
      </c>
      <c r="L33" s="32" t="str">
        <f>J7</f>
        <v>m/s²</v>
      </c>
      <c r="M33" s="18">
        <f>IF(L33=J18,J23,IF(L33=K18,K23,IF(L33=L18,L23,"E")))</f>
        <v>1</v>
      </c>
    </row>
    <row r="34" spans="1:13" ht="33" hidden="1">
      <c r="A34" s="34"/>
      <c r="B34" s="41" t="str">
        <f>B21</f>
        <v>blank</v>
      </c>
      <c r="C34" s="34" t="str">
        <f t="shared" si="0"/>
        <v>blank</v>
      </c>
      <c r="D34" s="34" t="str">
        <f t="shared" si="0"/>
        <v>blank</v>
      </c>
      <c r="E34" s="42" t="str">
        <f t="shared" si="0"/>
        <v>blank</v>
      </c>
      <c r="F34" s="42" t="str">
        <f t="shared" si="0"/>
        <v>blank</v>
      </c>
      <c r="G34" s="39" t="str">
        <f t="shared" si="0"/>
        <v>blank</v>
      </c>
      <c r="H34" s="39" t="str">
        <f t="shared" si="0"/>
        <v>blank</v>
      </c>
      <c r="I34" s="34" t="str">
        <f>IF(B34="blank",IF(C34="blank",IF(D34="blank","blank",D34),C34),B34)</f>
        <v>blank</v>
      </c>
      <c r="J34" s="34">
        <f>IF(I34="blank","",I34)</f>
      </c>
      <c r="K34" s="32">
        <f>IF(J34="",IF(E34="blank",IF(G34="blank","",IF(G34=H34,ROUND(G34/M34,3),ROUND(G34/M34,3)&amp;" or "&amp;ROUND(H34/M34,3))),IF(E34=F34,ROUND(E34/M34,3),ROUND(E34/M34,3)&amp;" or "&amp;ROUND(F34/M34,3))),ROUND(J34/M34,3))</f>
      </c>
      <c r="L34" s="32" t="str">
        <f>L7</f>
        <v>s</v>
      </c>
      <c r="M34" s="18">
        <f>IF(L34=J19,J24,IF(L34=K19,K24,IF(L34=L19,L24,"E")))</f>
        <v>1</v>
      </c>
    </row>
    <row r="35" spans="1:12" ht="33" hidden="1">
      <c r="A35" s="34"/>
      <c r="B35" s="34"/>
      <c r="C35" s="34"/>
      <c r="D35" s="34"/>
      <c r="E35" s="34"/>
      <c r="F35" s="34"/>
      <c r="G35" s="34"/>
      <c r="H35" s="34"/>
      <c r="I35" s="34"/>
      <c r="J35" s="34"/>
      <c r="K35" s="32"/>
      <c r="L35" s="32"/>
    </row>
    <row r="36" spans="1:12" ht="33" hidden="1">
      <c r="A36" s="34"/>
      <c r="B36" s="43">
        <f aca="true" t="shared" si="1" ref="B36:H39">IF(OR(B30="blank",B30=$J30),0,1)</f>
        <v>0</v>
      </c>
      <c r="C36" s="43">
        <f t="shared" si="1"/>
        <v>0</v>
      </c>
      <c r="D36" s="43">
        <f t="shared" si="1"/>
        <v>0</v>
      </c>
      <c r="E36" s="43">
        <f t="shared" si="1"/>
        <v>0</v>
      </c>
      <c r="F36" s="43">
        <f t="shared" si="1"/>
        <v>0</v>
      </c>
      <c r="G36" s="43">
        <f t="shared" si="1"/>
        <v>0</v>
      </c>
      <c r="H36" s="43">
        <f t="shared" si="1"/>
        <v>0</v>
      </c>
      <c r="I36" s="34"/>
      <c r="J36" s="34"/>
      <c r="K36" s="32"/>
      <c r="L36" s="32"/>
    </row>
    <row r="37" spans="1:12" ht="33" hidden="1">
      <c r="A37" s="34"/>
      <c r="B37" s="43">
        <f t="shared" si="1"/>
        <v>0</v>
      </c>
      <c r="C37" s="43">
        <f t="shared" si="1"/>
        <v>0</v>
      </c>
      <c r="D37" s="43">
        <f t="shared" si="1"/>
        <v>0</v>
      </c>
      <c r="E37" s="43">
        <f t="shared" si="1"/>
        <v>0</v>
      </c>
      <c r="F37" s="44">
        <f>IF(OR(F31="blank",F31=$J31,G31=$J31,$J31=""),0,1)</f>
        <v>0</v>
      </c>
      <c r="G37" s="44">
        <v>0</v>
      </c>
      <c r="H37" s="43">
        <f>IF(OR(H31="blank",H31=$J31),0,1)</f>
        <v>0</v>
      </c>
      <c r="I37" s="34"/>
      <c r="J37" s="34"/>
      <c r="K37" s="32"/>
      <c r="L37" s="32"/>
    </row>
    <row r="38" spans="1:12" ht="33" hidden="1">
      <c r="A38" s="34"/>
      <c r="B38" s="43">
        <f t="shared" si="1"/>
        <v>0</v>
      </c>
      <c r="C38" s="43">
        <f t="shared" si="1"/>
        <v>0</v>
      </c>
      <c r="D38" s="43">
        <f t="shared" si="1"/>
        <v>0</v>
      </c>
      <c r="E38" s="43">
        <f t="shared" si="1"/>
        <v>0</v>
      </c>
      <c r="F38" s="45">
        <f>IF(OR(F32="blank",F32=$J32,G32=$J32,$J32=""),0,1)</f>
        <v>0</v>
      </c>
      <c r="G38" s="45">
        <v>0</v>
      </c>
      <c r="H38" s="43">
        <f>IF(OR(H32="blank",H32=$J32),0,1)</f>
        <v>0</v>
      </c>
      <c r="I38" s="34"/>
      <c r="J38" s="34"/>
      <c r="K38" s="32"/>
      <c r="L38" s="32"/>
    </row>
    <row r="39" spans="1:12" ht="33" hidden="1">
      <c r="A39" s="34"/>
      <c r="B39" s="43">
        <f t="shared" si="1"/>
        <v>0</v>
      </c>
      <c r="C39" s="43">
        <f t="shared" si="1"/>
        <v>0</v>
      </c>
      <c r="D39" s="43">
        <f t="shared" si="1"/>
        <v>0</v>
      </c>
      <c r="E39" s="43">
        <f t="shared" si="1"/>
        <v>0</v>
      </c>
      <c r="F39" s="43">
        <f>IF(OR(F33="blank",F33=$J33),0,1)</f>
        <v>0</v>
      </c>
      <c r="G39" s="43">
        <f>IF(OR(G33="blank",G33=$J33),0,1)</f>
        <v>0</v>
      </c>
      <c r="H39" s="43">
        <f>IF(OR(H33="blank",H33=$J33),0,1)</f>
        <v>0</v>
      </c>
      <c r="I39" s="34"/>
      <c r="J39" s="34"/>
      <c r="K39" s="32"/>
      <c r="L39" s="32"/>
    </row>
    <row r="40" spans="1:12" ht="33" hidden="1">
      <c r="A40" s="34"/>
      <c r="B40" s="43">
        <f>IF(OR(B34="blank",B34=$J34),0,1)</f>
        <v>0</v>
      </c>
      <c r="C40" s="43">
        <f>IF(OR(C34="blank",C34=$J34),0,1)</f>
        <v>0</v>
      </c>
      <c r="D40" s="43">
        <f>IF(OR(D34="blank",D34=$J34),0,1)</f>
        <v>0</v>
      </c>
      <c r="E40" s="45">
        <f>IF(OR(E34="blank",E34=$J34,F34=$J34,$J34=""),0,1)</f>
        <v>0</v>
      </c>
      <c r="F40" s="45">
        <v>0</v>
      </c>
      <c r="G40" s="44">
        <f>IF(OR(G34="blank",G34=$J34,H34=$J34,$J34=""),0,1)</f>
        <v>0</v>
      </c>
      <c r="H40" s="44">
        <v>0</v>
      </c>
      <c r="I40" s="34"/>
      <c r="J40" s="34"/>
      <c r="K40" s="32"/>
      <c r="L40" s="32"/>
    </row>
    <row r="41" spans="1:10" ht="14.25" hidden="1">
      <c r="A41" s="34"/>
      <c r="B41" s="34"/>
      <c r="C41" s="34"/>
      <c r="D41" s="34"/>
      <c r="E41" s="34"/>
      <c r="F41" s="34"/>
      <c r="G41" s="34"/>
      <c r="H41" s="34"/>
      <c r="I41" s="34"/>
      <c r="J41" s="34"/>
    </row>
    <row r="42" spans="1:10" ht="14.25" hidden="1">
      <c r="A42" s="34"/>
      <c r="B42" s="34"/>
      <c r="C42" s="34"/>
      <c r="D42" s="34"/>
      <c r="E42" s="34"/>
      <c r="F42" s="34"/>
      <c r="G42" s="34"/>
      <c r="H42" s="34"/>
      <c r="I42" s="34"/>
      <c r="J42" s="34"/>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sheetData>
  <sheetProtection sheet="1" objects="1" scenarios="1" selectLockedCells="1"/>
  <mergeCells count="4">
    <mergeCell ref="D1:L1"/>
    <mergeCell ref="N1:N7"/>
    <mergeCell ref="A4:A7"/>
    <mergeCell ref="D8:N8"/>
  </mergeCells>
  <conditionalFormatting sqref="D6 F6 H6 J6 L6">
    <cfRule type="cellIs" priority="6" dxfId="5" operator="notEqual" stopIfTrue="1">
      <formula>""</formula>
    </cfRule>
  </conditionalFormatting>
  <conditionalFormatting sqref="D6">
    <cfRule type="expression" priority="5" dxfId="0" stopIfTrue="1">
      <formula>$D$4=""</formula>
    </cfRule>
  </conditionalFormatting>
  <conditionalFormatting sqref="F6">
    <cfRule type="expression" priority="4" dxfId="0" stopIfTrue="1">
      <formula>$F$4=""</formula>
    </cfRule>
  </conditionalFormatting>
  <conditionalFormatting sqref="H6">
    <cfRule type="expression" priority="3" dxfId="0" stopIfTrue="1">
      <formula>$H$4=""</formula>
    </cfRule>
  </conditionalFormatting>
  <conditionalFormatting sqref="J6">
    <cfRule type="expression" priority="2" dxfId="0" stopIfTrue="1">
      <formula>$J$4=""</formula>
    </cfRule>
  </conditionalFormatting>
  <conditionalFormatting sqref="L6">
    <cfRule type="expression" priority="1" dxfId="0" stopIfTrue="1">
      <formula>$L$4=""</formula>
    </cfRule>
  </conditionalFormatting>
  <dataValidations count="4">
    <dataValidation type="list" allowBlank="1" showInputMessage="1" showErrorMessage="1" sqref="L5 L7">
      <formula1>$J$19:$L$19</formula1>
    </dataValidation>
    <dataValidation type="list" allowBlank="1" showInputMessage="1" showErrorMessage="1" sqref="J5 J7">
      <formula1>$J$18:$L$18</formula1>
    </dataValidation>
    <dataValidation type="list" allowBlank="1" showInputMessage="1" showErrorMessage="1" sqref="F5 H7 F7 H5">
      <formula1>$J$16:$L$16</formula1>
    </dataValidation>
    <dataValidation type="list" allowBlank="1" showInputMessage="1" showErrorMessage="1" sqref="D5 D7">
      <formula1>$J$15:$L$15</formula1>
    </dataValidation>
  </dataValidation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7"/>
  <dimension ref="A1:N42"/>
  <sheetViews>
    <sheetView zoomScalePageLayoutView="0" workbookViewId="0" topLeftCell="A1">
      <selection activeCell="D4" sqref="D4"/>
    </sheetView>
  </sheetViews>
  <sheetFormatPr defaultColWidth="0" defaultRowHeight="0" customHeight="1" zeroHeight="1"/>
  <cols>
    <col min="1" max="2" width="9.8515625" style="18" customWidth="1"/>
    <col min="3" max="3" width="9.140625" style="18" customWidth="1"/>
    <col min="4" max="4" width="14.28125" style="18" customWidth="1"/>
    <col min="5" max="5" width="2.8515625" style="18" customWidth="1"/>
    <col min="6" max="6" width="14.28125" style="18" customWidth="1"/>
    <col min="7" max="7" width="2.8515625" style="18" customWidth="1"/>
    <col min="8" max="8" width="14.28125" style="18" customWidth="1"/>
    <col min="9" max="9" width="2.8515625" style="18" customWidth="1"/>
    <col min="10" max="10" width="14.28125" style="18" customWidth="1"/>
    <col min="11" max="11" width="2.8515625" style="18" customWidth="1"/>
    <col min="12" max="12" width="14.28125" style="18" customWidth="1"/>
    <col min="13" max="13" width="1.421875" style="18" customWidth="1"/>
    <col min="14" max="14" width="17.8515625" style="18" customWidth="1"/>
    <col min="15" max="16384" width="6.8515625" style="18" hidden="1" customWidth="1"/>
  </cols>
  <sheetData>
    <row r="1" spans="4:14" s="14" customFormat="1" ht="26.25">
      <c r="D1" s="64" t="s">
        <v>70</v>
      </c>
      <c r="E1" s="64"/>
      <c r="F1" s="64"/>
      <c r="G1" s="64"/>
      <c r="H1" s="64"/>
      <c r="I1" s="64"/>
      <c r="J1" s="64"/>
      <c r="K1" s="64"/>
      <c r="L1" s="64"/>
      <c r="N1" s="65" t="s">
        <v>73</v>
      </c>
    </row>
    <row r="2" spans="4:14" s="14" customFormat="1" ht="15.75" customHeight="1">
      <c r="D2" s="31" t="s">
        <v>14</v>
      </c>
      <c r="E2" s="31"/>
      <c r="F2" s="31" t="s">
        <v>68</v>
      </c>
      <c r="G2" s="31"/>
      <c r="H2" s="31" t="s">
        <v>69</v>
      </c>
      <c r="I2" s="31"/>
      <c r="J2" s="31" t="s">
        <v>8</v>
      </c>
      <c r="K2" s="31"/>
      <c r="L2" s="31" t="s">
        <v>9</v>
      </c>
      <c r="N2" s="66"/>
    </row>
    <row r="3" spans="4:14" s="15" customFormat="1" ht="30.75" customHeight="1" thickBot="1">
      <c r="D3" s="16" t="s">
        <v>1</v>
      </c>
      <c r="E3" s="16"/>
      <c r="F3" s="16" t="s">
        <v>2</v>
      </c>
      <c r="G3" s="16"/>
      <c r="H3" s="16" t="s">
        <v>3</v>
      </c>
      <c r="I3" s="16"/>
      <c r="J3" s="16" t="s">
        <v>4</v>
      </c>
      <c r="K3" s="16"/>
      <c r="L3" s="16" t="s">
        <v>5</v>
      </c>
      <c r="M3" s="33"/>
      <c r="N3" s="66"/>
    </row>
    <row r="4" spans="1:14" s="15" customFormat="1" ht="48" customHeight="1" thickBot="1">
      <c r="A4" s="68" t="s">
        <v>88</v>
      </c>
      <c r="B4" s="9" t="s">
        <v>27</v>
      </c>
      <c r="D4" s="29"/>
      <c r="E4" s="16"/>
      <c r="F4" s="29"/>
      <c r="G4" s="16"/>
      <c r="H4" s="29"/>
      <c r="I4" s="16"/>
      <c r="J4" s="29"/>
      <c r="K4" s="16"/>
      <c r="L4" s="29"/>
      <c r="M4" s="33"/>
      <c r="N4" s="66"/>
    </row>
    <row r="5" spans="1:14" s="15" customFormat="1" ht="28.5" customHeight="1" thickBot="1">
      <c r="A5" s="68"/>
      <c r="B5" s="9" t="s">
        <v>67</v>
      </c>
      <c r="D5" s="49" t="s">
        <v>10</v>
      </c>
      <c r="E5" s="30"/>
      <c r="F5" s="49" t="s">
        <v>78</v>
      </c>
      <c r="G5" s="30"/>
      <c r="H5" s="49" t="s">
        <v>78</v>
      </c>
      <c r="I5" s="30"/>
      <c r="J5" s="49" t="s">
        <v>79</v>
      </c>
      <c r="K5" s="30"/>
      <c r="L5" s="49" t="s">
        <v>1</v>
      </c>
      <c r="M5" s="33"/>
      <c r="N5" s="66"/>
    </row>
    <row r="6" spans="1:14" s="15" customFormat="1" ht="48" customHeight="1" thickBot="1">
      <c r="A6" s="68"/>
      <c r="B6" s="9" t="s">
        <v>28</v>
      </c>
      <c r="D6" s="48">
        <f>IF(B23=0,IF(D4="",K30,IF(D5=D7,"",K30)),"E")</f>
      </c>
      <c r="E6" s="27"/>
      <c r="F6" s="48">
        <f>IF(B23=0,IF(F4="",K31,IF(F5=F7,"",K31)),"R")</f>
      </c>
      <c r="G6" s="27"/>
      <c r="H6" s="48">
        <f>IF(B23=0,IF(H4="",K32,IF(H5=H7,"",K32)),"R")</f>
      </c>
      <c r="I6" s="27"/>
      <c r="J6" s="48">
        <f>IF(B23=0,IF(J4="",K33,IF(J5=J7,"",K33)),"O")</f>
      </c>
      <c r="K6" s="27"/>
      <c r="L6" s="48">
        <f>IF(B23=0,IF(L4="",K34,IF(L5=L7,"",K34)),"R")</f>
      </c>
      <c r="M6" s="33"/>
      <c r="N6" s="66"/>
    </row>
    <row r="7" spans="1:14" s="15" customFormat="1" ht="28.5" customHeight="1">
      <c r="A7" s="68"/>
      <c r="B7" s="9" t="s">
        <v>67</v>
      </c>
      <c r="D7" s="49" t="s">
        <v>10</v>
      </c>
      <c r="E7" s="30"/>
      <c r="F7" s="49" t="s">
        <v>78</v>
      </c>
      <c r="G7" s="30"/>
      <c r="H7" s="49" t="s">
        <v>78</v>
      </c>
      <c r="I7" s="30"/>
      <c r="J7" s="49" t="s">
        <v>79</v>
      </c>
      <c r="K7" s="30"/>
      <c r="L7" s="49" t="s">
        <v>1</v>
      </c>
      <c r="M7" s="33"/>
      <c r="N7" s="67"/>
    </row>
    <row r="8" spans="4:14" s="15" customFormat="1" ht="88.5" customHeight="1">
      <c r="D8" s="69" t="s">
        <v>89</v>
      </c>
      <c r="E8" s="69"/>
      <c r="F8" s="69"/>
      <c r="G8" s="69"/>
      <c r="H8" s="69"/>
      <c r="I8" s="69"/>
      <c r="J8" s="69"/>
      <c r="K8" s="69"/>
      <c r="L8" s="69"/>
      <c r="M8" s="69"/>
      <c r="N8" s="69"/>
    </row>
    <row r="9" s="15" customFormat="1" ht="48" customHeight="1" hidden="1"/>
    <row r="10" spans="4:12" s="15" customFormat="1" ht="48" customHeight="1" hidden="1">
      <c r="D10" s="28"/>
      <c r="E10" s="28"/>
      <c r="F10" s="28"/>
      <c r="G10" s="28"/>
      <c r="H10" s="28"/>
      <c r="I10" s="28"/>
      <c r="J10" s="28"/>
      <c r="K10" s="28"/>
      <c r="L10" s="28"/>
    </row>
    <row r="11" s="15" customFormat="1" ht="48" customHeight="1" hidden="1"/>
    <row r="12" s="15" customFormat="1" ht="48" customHeight="1" hidden="1"/>
    <row r="13" spans="2:7" s="15" customFormat="1" ht="48" customHeight="1" hidden="1">
      <c r="B13" s="46" t="s">
        <v>74</v>
      </c>
      <c r="C13" s="15" t="str">
        <f>D5</f>
        <v>m</v>
      </c>
      <c r="D13" s="15" t="str">
        <f>F5</f>
        <v>m/s</v>
      </c>
      <c r="E13" s="15" t="str">
        <f>H5</f>
        <v>m/s</v>
      </c>
      <c r="F13" s="15" t="str">
        <f>J5</f>
        <v>m/s²</v>
      </c>
      <c r="G13" s="15" t="str">
        <f>L5</f>
        <v>s</v>
      </c>
    </row>
    <row r="14" spans="1:12" s="17" customFormat="1" ht="33" hidden="1">
      <c r="A14" s="34"/>
      <c r="B14" s="34" t="s">
        <v>86</v>
      </c>
      <c r="C14" s="35">
        <f>IF(C13=J15,J20,IF(C13=K15,K20,IF(C13=L15,L20,"E")))</f>
        <v>1</v>
      </c>
      <c r="D14" s="35">
        <f>IF(D$13=J16,J21,IF(D$13=K16,K21,IF(D$13=L16,L21,"E")))</f>
        <v>1</v>
      </c>
      <c r="E14" s="35">
        <f>IF(E$13=J17,J22,IF(E$13=K17,K22,IF(E$13=L17,L22,"E")))</f>
        <v>1</v>
      </c>
      <c r="F14" s="35">
        <f>IF(F$13=J18,J23,IF(F$13=K18,K23,IF(F$13=L18,L23,"E")))</f>
        <v>1</v>
      </c>
      <c r="G14" s="35">
        <f>IF(G$13=J19,J24,IF(G$13=K19,K24,IF(G$13=L19,L24,"E")))</f>
        <v>1</v>
      </c>
      <c r="H14" s="34"/>
      <c r="I14" s="34"/>
      <c r="J14" s="34"/>
      <c r="K14" s="32"/>
      <c r="L14" s="32"/>
    </row>
    <row r="15" spans="1:14" s="17" customFormat="1" ht="33" hidden="1">
      <c r="A15" s="34"/>
      <c r="B15" s="34"/>
      <c r="C15" s="35" t="str">
        <f>IF(D4="","blank",D4*C14)</f>
        <v>blank</v>
      </c>
      <c r="D15" s="35" t="str">
        <f>IF(F4="","blank",F4*D14)</f>
        <v>blank</v>
      </c>
      <c r="E15" s="35" t="str">
        <f>IF(H4="","blank",H4*E14)</f>
        <v>blank</v>
      </c>
      <c r="F15" s="35" t="str">
        <f>IF(J4="","blank",J4*F14)</f>
        <v>blank</v>
      </c>
      <c r="G15" s="35" t="str">
        <f>IF(L4="","blank",L4*G14)</f>
        <v>blank</v>
      </c>
      <c r="H15" s="34"/>
      <c r="I15" s="34" t="s">
        <v>1</v>
      </c>
      <c r="J15" s="34" t="s">
        <v>10</v>
      </c>
      <c r="K15" s="32" t="s">
        <v>76</v>
      </c>
      <c r="L15" s="32" t="s">
        <v>77</v>
      </c>
      <c r="N15" s="35"/>
    </row>
    <row r="16" spans="1:14" ht="33" hidden="1">
      <c r="A16" s="34"/>
      <c r="B16" s="36" t="s">
        <v>35</v>
      </c>
      <c r="C16" s="36" t="s">
        <v>29</v>
      </c>
      <c r="D16" s="36" t="s">
        <v>30</v>
      </c>
      <c r="E16" s="36" t="s">
        <v>31</v>
      </c>
      <c r="F16" s="36" t="s">
        <v>32</v>
      </c>
      <c r="G16" s="36" t="s">
        <v>33</v>
      </c>
      <c r="H16" s="36" t="s">
        <v>34</v>
      </c>
      <c r="I16" s="34" t="s">
        <v>2</v>
      </c>
      <c r="J16" s="34" t="s">
        <v>78</v>
      </c>
      <c r="K16" s="32" t="s">
        <v>80</v>
      </c>
      <c r="L16" s="32" t="s">
        <v>83</v>
      </c>
      <c r="N16" s="35"/>
    </row>
    <row r="17" spans="1:14" ht="33" hidden="1">
      <c r="A17" s="34" t="s">
        <v>1</v>
      </c>
      <c r="B17" s="34" t="str">
        <f>C15</f>
        <v>blank</v>
      </c>
      <c r="C17" s="34" t="e">
        <f>E15*G15-0.5*F15*G15^2</f>
        <v>#VALUE!</v>
      </c>
      <c r="D17" s="34" t="e">
        <f>D15*G15+0.5*F15*G15^2</f>
        <v>#VALUE!</v>
      </c>
      <c r="E17" s="34" t="e">
        <f>0.5*G15*(D15+E15)</f>
        <v>#VALUE!</v>
      </c>
      <c r="F17" s="34" t="e">
        <f>(E15^2-D15^2)/(2*F15)</f>
        <v>#VALUE!</v>
      </c>
      <c r="G17" s="34" t="s">
        <v>36</v>
      </c>
      <c r="H17" s="34" t="s">
        <v>36</v>
      </c>
      <c r="I17" s="34" t="s">
        <v>3</v>
      </c>
      <c r="J17" s="34" t="s">
        <v>78</v>
      </c>
      <c r="K17" s="32" t="s">
        <v>80</v>
      </c>
      <c r="L17" s="32" t="s">
        <v>83</v>
      </c>
      <c r="N17" s="35"/>
    </row>
    <row r="18" spans="1:14" ht="33" hidden="1">
      <c r="A18" s="34" t="s">
        <v>2</v>
      </c>
      <c r="B18" s="34" t="str">
        <f>D15</f>
        <v>blank</v>
      </c>
      <c r="C18" s="34" t="e">
        <f>E15-F15*G15</f>
        <v>#VALUE!</v>
      </c>
      <c r="D18" s="34" t="e">
        <f>(C15-0.5*F15*G15^2)/G15</f>
        <v>#VALUE!</v>
      </c>
      <c r="E18" s="34" t="e">
        <f>(2*C15/G15)-E15</f>
        <v>#VALUE!</v>
      </c>
      <c r="F18" s="37" t="e">
        <f>SQRT(E15^2-2*F15*C15)</f>
        <v>#VALUE!</v>
      </c>
      <c r="G18" s="37" t="e">
        <f>-SQRT(E15^2-2*F15*C15)</f>
        <v>#VALUE!</v>
      </c>
      <c r="H18" s="34" t="s">
        <v>36</v>
      </c>
      <c r="I18" s="34" t="s">
        <v>4</v>
      </c>
      <c r="J18" s="32" t="s">
        <v>79</v>
      </c>
      <c r="K18" s="32" t="s">
        <v>81</v>
      </c>
      <c r="L18" s="32" t="s">
        <v>84</v>
      </c>
      <c r="N18" s="35"/>
    </row>
    <row r="19" spans="1:14" ht="33" hidden="1">
      <c r="A19" s="34" t="s">
        <v>3</v>
      </c>
      <c r="B19" s="34" t="str">
        <f>E15</f>
        <v>blank</v>
      </c>
      <c r="C19" s="34" t="e">
        <f>D15+F15*G15</f>
        <v>#VALUE!</v>
      </c>
      <c r="D19" s="34" t="e">
        <f>(C15+0.5*F15*G15^2)/G15</f>
        <v>#VALUE!</v>
      </c>
      <c r="E19" s="34" t="e">
        <f>(2*C15/G15)-D15</f>
        <v>#VALUE!</v>
      </c>
      <c r="F19" s="38" t="e">
        <f>SQRT(D15^2+2*F15*C15)</f>
        <v>#VALUE!</v>
      </c>
      <c r="G19" s="38" t="e">
        <f>-SQRT(D15^2+2*F15*C15)</f>
        <v>#VALUE!</v>
      </c>
      <c r="H19" s="34" t="s">
        <v>36</v>
      </c>
      <c r="I19" s="34" t="s">
        <v>5</v>
      </c>
      <c r="J19" s="34" t="s">
        <v>1</v>
      </c>
      <c r="K19" s="32" t="s">
        <v>85</v>
      </c>
      <c r="L19" s="32" t="s">
        <v>82</v>
      </c>
      <c r="N19" s="35"/>
    </row>
    <row r="20" spans="1:12" ht="33" hidden="1">
      <c r="A20" s="34" t="s">
        <v>4</v>
      </c>
      <c r="B20" s="34" t="str">
        <f>F15</f>
        <v>blank</v>
      </c>
      <c r="C20" s="34" t="e">
        <f>(E15-D15)/G15</f>
        <v>#VALUE!</v>
      </c>
      <c r="D20" s="34" t="e">
        <f>2*(E15*G15-C15)/G15^2</f>
        <v>#VALUE!</v>
      </c>
      <c r="E20" s="34" t="e">
        <f>2*(C15-D15*G15)/G15^2</f>
        <v>#VALUE!</v>
      </c>
      <c r="F20" s="34" t="e">
        <f>(E15^2-D15^2)/(2*C15)</f>
        <v>#VALUE!</v>
      </c>
      <c r="G20" s="34" t="s">
        <v>36</v>
      </c>
      <c r="H20" s="34" t="s">
        <v>36</v>
      </c>
      <c r="I20" s="34"/>
      <c r="J20" s="34">
        <v>1</v>
      </c>
      <c r="K20" s="32">
        <v>1609.344</v>
      </c>
      <c r="L20" s="32">
        <v>1000</v>
      </c>
    </row>
    <row r="21" spans="1:12" ht="33" hidden="1">
      <c r="A21" s="34" t="s">
        <v>5</v>
      </c>
      <c r="B21" s="34" t="str">
        <f>G15</f>
        <v>blank</v>
      </c>
      <c r="C21" s="34" t="e">
        <f>(E15-D15)/F15</f>
        <v>#VALUE!</v>
      </c>
      <c r="D21" s="34" t="e">
        <f>2*C15/(D15+E15)</f>
        <v>#VALUE!</v>
      </c>
      <c r="E21" s="37" t="e">
        <f>(E15+SQRT(E15^2-2*F15*C15))/F15</f>
        <v>#VALUE!</v>
      </c>
      <c r="F21" s="37" t="e">
        <f>(E15-SQRT(E15^2-2*F15*C15))/F15</f>
        <v>#VALUE!</v>
      </c>
      <c r="G21" s="38" t="e">
        <f>(-D15+SQRT(D15^2+2*F15*C15))/F15</f>
        <v>#VALUE!</v>
      </c>
      <c r="H21" s="38" t="e">
        <f>(-D15-SQRT(D15^2+2*F15*C15))/F15</f>
        <v>#VALUE!</v>
      </c>
      <c r="I21" s="34"/>
      <c r="J21" s="34">
        <v>1</v>
      </c>
      <c r="K21" s="32">
        <v>0.44704</v>
      </c>
      <c r="L21" s="32">
        <v>0.2777777777777778</v>
      </c>
    </row>
    <row r="22" spans="1:12" ht="33" hidden="1">
      <c r="A22" s="34"/>
      <c r="B22" s="34"/>
      <c r="C22" s="34"/>
      <c r="D22" s="34"/>
      <c r="E22" s="34"/>
      <c r="F22" s="34"/>
      <c r="G22" s="34"/>
      <c r="H22" s="34"/>
      <c r="I22" s="34"/>
      <c r="J22" s="34">
        <v>1</v>
      </c>
      <c r="K22" s="32">
        <v>0.44704</v>
      </c>
      <c r="L22" s="32">
        <v>0.2777777777777778</v>
      </c>
    </row>
    <row r="23" spans="1:12" ht="33" hidden="1">
      <c r="A23" s="34"/>
      <c r="B23" s="34">
        <f>SUM(C23:C27)</f>
        <v>0</v>
      </c>
      <c r="C23" s="39">
        <f>SUM(B36:H36)</f>
        <v>0</v>
      </c>
      <c r="D23" s="34"/>
      <c r="E23" s="34"/>
      <c r="F23" s="34"/>
      <c r="G23" s="34"/>
      <c r="H23" s="34"/>
      <c r="I23" s="34"/>
      <c r="J23" s="34">
        <v>1</v>
      </c>
      <c r="K23" s="32">
        <v>0.000124177778</v>
      </c>
      <c r="L23" s="32">
        <v>7.716049380000001E-05</v>
      </c>
    </row>
    <row r="24" spans="1:12" ht="33" hidden="1">
      <c r="A24" s="34"/>
      <c r="B24" s="34"/>
      <c r="C24" s="39">
        <f>SUM(B37:H37)</f>
        <v>0</v>
      </c>
      <c r="D24" s="34"/>
      <c r="E24" s="34"/>
      <c r="F24" s="34"/>
      <c r="G24" s="34"/>
      <c r="H24" s="34"/>
      <c r="I24" s="34"/>
      <c r="J24" s="34">
        <v>1</v>
      </c>
      <c r="K24" s="32">
        <v>60</v>
      </c>
      <c r="L24" s="32">
        <v>3600</v>
      </c>
    </row>
    <row r="25" spans="1:12" ht="33" hidden="1">
      <c r="A25" s="34"/>
      <c r="B25" s="34"/>
      <c r="C25" s="39">
        <f>SUM(B38:H38)</f>
        <v>0</v>
      </c>
      <c r="D25" s="34"/>
      <c r="E25" s="34"/>
      <c r="F25" s="34"/>
      <c r="G25" s="34"/>
      <c r="H25" s="34"/>
      <c r="I25" s="34"/>
      <c r="J25" s="34"/>
      <c r="K25" s="32"/>
      <c r="L25" s="32"/>
    </row>
    <row r="26" spans="1:12" ht="33" hidden="1">
      <c r="A26" s="34"/>
      <c r="B26" s="34"/>
      <c r="C26" s="39">
        <f>SUM(B39:H39)</f>
        <v>0</v>
      </c>
      <c r="D26" s="34"/>
      <c r="E26" s="34"/>
      <c r="F26" s="34"/>
      <c r="G26" s="34"/>
      <c r="H26" s="34"/>
      <c r="I26" s="34"/>
      <c r="J26" s="34"/>
      <c r="K26" s="32"/>
      <c r="L26" s="32"/>
    </row>
    <row r="27" spans="1:12" ht="33" hidden="1">
      <c r="A27" s="34"/>
      <c r="B27" s="34"/>
      <c r="C27" s="39">
        <f>SUM(B40:H40)</f>
        <v>0</v>
      </c>
      <c r="D27" s="34"/>
      <c r="E27" s="34"/>
      <c r="F27" s="34"/>
      <c r="G27" s="34"/>
      <c r="H27" s="34"/>
      <c r="I27" s="34"/>
      <c r="J27" s="34"/>
      <c r="K27" s="32"/>
      <c r="L27" s="32"/>
    </row>
    <row r="28" spans="1:12" ht="33" hidden="1">
      <c r="A28" s="34"/>
      <c r="B28" s="34"/>
      <c r="C28" s="34"/>
      <c r="D28" s="34"/>
      <c r="E28" s="34"/>
      <c r="F28" s="34"/>
      <c r="G28" s="34"/>
      <c r="H28" s="34"/>
      <c r="I28" s="34"/>
      <c r="J28" s="34"/>
      <c r="K28" s="32"/>
      <c r="L28" s="32"/>
    </row>
    <row r="29" spans="1:13" ht="33" hidden="1">
      <c r="A29" s="34"/>
      <c r="B29" s="40" t="s">
        <v>35</v>
      </c>
      <c r="C29" s="36" t="s">
        <v>29</v>
      </c>
      <c r="D29" s="36" t="s">
        <v>30</v>
      </c>
      <c r="E29" s="36" t="s">
        <v>31</v>
      </c>
      <c r="F29" s="36" t="s">
        <v>32</v>
      </c>
      <c r="G29" s="36" t="s">
        <v>33</v>
      </c>
      <c r="H29" s="36" t="s">
        <v>34</v>
      </c>
      <c r="I29" s="34"/>
      <c r="J29" s="34"/>
      <c r="K29" s="32"/>
      <c r="L29" s="32" t="s">
        <v>75</v>
      </c>
      <c r="M29" s="47" t="s">
        <v>87</v>
      </c>
    </row>
    <row r="30" spans="1:13" ht="33" hidden="1">
      <c r="A30" s="34"/>
      <c r="B30" s="41" t="str">
        <f>B17</f>
        <v>blank</v>
      </c>
      <c r="C30" s="34" t="str">
        <f aca="true" t="shared" si="0" ref="C30:H34">IF(ISERROR(C17),"blank",C17)</f>
        <v>blank</v>
      </c>
      <c r="D30" s="34" t="str">
        <f t="shared" si="0"/>
        <v>blank</v>
      </c>
      <c r="E30" s="34" t="str">
        <f t="shared" si="0"/>
        <v>blank</v>
      </c>
      <c r="F30" s="34" t="str">
        <f t="shared" si="0"/>
        <v>blank</v>
      </c>
      <c r="G30" s="34" t="str">
        <f t="shared" si="0"/>
        <v>blank</v>
      </c>
      <c r="H30" s="34" t="str">
        <f t="shared" si="0"/>
        <v>blank</v>
      </c>
      <c r="I30" s="34" t="str">
        <f>IF(B30="blank",IF(C30="blank",IF(D30="blank",IF(E30="blank",IF(F30="blank",IF(G30="blank",IF(H30="blank","blank",H30),G30),F30),E30),D30),C30),B30)</f>
        <v>blank</v>
      </c>
      <c r="J30" s="34">
        <f>IF(I30="blank","",I30)</f>
      </c>
      <c r="K30" s="32">
        <f>IF(J30="","",ROUND(J30/M30,3))</f>
      </c>
      <c r="L30" s="32" t="str">
        <f>D7</f>
        <v>m</v>
      </c>
      <c r="M30" s="18">
        <f>IF(L30=J15,J20,IF(L30=K15,K20,IF(L30=L15,L20,"E")))</f>
        <v>1</v>
      </c>
    </row>
    <row r="31" spans="1:13" ht="33" hidden="1">
      <c r="A31" s="34"/>
      <c r="B31" s="41" t="str">
        <f>B18</f>
        <v>blank</v>
      </c>
      <c r="C31" s="34" t="str">
        <f t="shared" si="0"/>
        <v>blank</v>
      </c>
      <c r="D31" s="34" t="str">
        <f t="shared" si="0"/>
        <v>blank</v>
      </c>
      <c r="E31" s="34" t="str">
        <f t="shared" si="0"/>
        <v>blank</v>
      </c>
      <c r="F31" s="39" t="str">
        <f t="shared" si="0"/>
        <v>blank</v>
      </c>
      <c r="G31" s="39" t="str">
        <f t="shared" si="0"/>
        <v>blank</v>
      </c>
      <c r="H31" s="34" t="str">
        <f t="shared" si="0"/>
        <v>blank</v>
      </c>
      <c r="I31" s="34" t="str">
        <f>IF(B31="blank",IF(C31="blank",IF(D31="blank",IF(E31="blank",IF(H31="blank","blank",H31),E31),D31),C31),B31)</f>
        <v>blank</v>
      </c>
      <c r="J31" s="34">
        <f>IF(I31="blank","",I31)</f>
      </c>
      <c r="K31" s="32">
        <f>IF(J31="",IF(F31="blank","",IF(F31=G31,ROUND(F31/M31,3),ROUND(F31/M31,3)&amp;" or "&amp;ROUND(G31/M31,3))),ROUND(J31/M31,3))</f>
      </c>
      <c r="L31" s="32" t="str">
        <f>F7</f>
        <v>m/s</v>
      </c>
      <c r="M31" s="18">
        <f>IF(L31=J16,J21,IF(L31=K16,K21,IF(L31=L16,L21,"E")))</f>
        <v>1</v>
      </c>
    </row>
    <row r="32" spans="1:13" ht="33" hidden="1">
      <c r="A32" s="34"/>
      <c r="B32" s="41" t="str">
        <f>B19</f>
        <v>blank</v>
      </c>
      <c r="C32" s="34" t="str">
        <f t="shared" si="0"/>
        <v>blank</v>
      </c>
      <c r="D32" s="34" t="str">
        <f t="shared" si="0"/>
        <v>blank</v>
      </c>
      <c r="E32" s="34" t="str">
        <f t="shared" si="0"/>
        <v>blank</v>
      </c>
      <c r="F32" s="42" t="str">
        <f t="shared" si="0"/>
        <v>blank</v>
      </c>
      <c r="G32" s="42" t="str">
        <f t="shared" si="0"/>
        <v>blank</v>
      </c>
      <c r="H32" s="34" t="str">
        <f t="shared" si="0"/>
        <v>blank</v>
      </c>
      <c r="I32" s="34" t="str">
        <f>IF(B32="blank",IF(C32="blank",IF(D32="blank",IF(E32="blank",IF(H32="blank","blank",H32),E32),D32),C32),B32)</f>
        <v>blank</v>
      </c>
      <c r="J32" s="34">
        <f>IF(I32="blank","",I32)</f>
      </c>
      <c r="K32" s="32">
        <f>IF(J32="",IF(F32="blank","",IF(F32=G32,ROUND(F32/M32,3),ROUND(F32/M32,3)&amp;" or "&amp;ROUND(G32/M32,3))),ROUND(J32/M32,3))</f>
      </c>
      <c r="L32" s="32" t="str">
        <f>H7</f>
        <v>m/s</v>
      </c>
      <c r="M32" s="18">
        <f>IF(L32=J17,J22,IF(L32=K17,K22,IF(L32=L17,L22,"E")))</f>
        <v>1</v>
      </c>
    </row>
    <row r="33" spans="1:13" ht="33" hidden="1">
      <c r="A33" s="34"/>
      <c r="B33" s="41" t="str">
        <f>B20</f>
        <v>blank</v>
      </c>
      <c r="C33" s="34" t="str">
        <f t="shared" si="0"/>
        <v>blank</v>
      </c>
      <c r="D33" s="34" t="str">
        <f t="shared" si="0"/>
        <v>blank</v>
      </c>
      <c r="E33" s="34" t="str">
        <f t="shared" si="0"/>
        <v>blank</v>
      </c>
      <c r="F33" s="34" t="str">
        <f t="shared" si="0"/>
        <v>blank</v>
      </c>
      <c r="G33" s="34" t="str">
        <f t="shared" si="0"/>
        <v>blank</v>
      </c>
      <c r="H33" s="34" t="str">
        <f t="shared" si="0"/>
        <v>blank</v>
      </c>
      <c r="I33" s="34" t="str">
        <f>IF(B33="blank",IF(C33="blank",IF(D33="blank",IF(E33="blank",IF(F33="blank",IF(G33="blank",IF(H33="blank","blank",H33),G33),F33),E33),D33),C33),B33)</f>
        <v>blank</v>
      </c>
      <c r="J33" s="34">
        <f>IF(I33="blank","",I33)</f>
      </c>
      <c r="K33" s="32">
        <f>IF(J33="","",ROUND(J33/M33,3))</f>
      </c>
      <c r="L33" s="32" t="str">
        <f>J7</f>
        <v>m/s²</v>
      </c>
      <c r="M33" s="18">
        <f>IF(L33=J18,J23,IF(L33=K18,K23,IF(L33=L18,L23,"E")))</f>
        <v>1</v>
      </c>
    </row>
    <row r="34" spans="1:13" ht="33" hidden="1">
      <c r="A34" s="34"/>
      <c r="B34" s="41" t="str">
        <f>B21</f>
        <v>blank</v>
      </c>
      <c r="C34" s="34" t="str">
        <f t="shared" si="0"/>
        <v>blank</v>
      </c>
      <c r="D34" s="34" t="str">
        <f t="shared" si="0"/>
        <v>blank</v>
      </c>
      <c r="E34" s="42" t="str">
        <f t="shared" si="0"/>
        <v>blank</v>
      </c>
      <c r="F34" s="42" t="str">
        <f t="shared" si="0"/>
        <v>blank</v>
      </c>
      <c r="G34" s="39" t="str">
        <f t="shared" si="0"/>
        <v>blank</v>
      </c>
      <c r="H34" s="39" t="str">
        <f t="shared" si="0"/>
        <v>blank</v>
      </c>
      <c r="I34" s="34" t="str">
        <f>IF(B34="blank",IF(C34="blank",IF(D34="blank","blank",D34),C34),B34)</f>
        <v>blank</v>
      </c>
      <c r="J34" s="34">
        <f>IF(I34="blank","",I34)</f>
      </c>
      <c r="K34" s="32">
        <f>IF(J34="",IF(E34="blank",IF(G34="blank","",IF(G34=H34,ROUND(G34/M34,3),ROUND(G34/M34,3)&amp;" or "&amp;ROUND(H34/M34,3))),IF(E34=F34,ROUND(E34/M34,3),ROUND(E34/M34,3)&amp;" or "&amp;ROUND(F34/M34,3))),ROUND(J34/M34,3))</f>
      </c>
      <c r="L34" s="32" t="str">
        <f>L7</f>
        <v>s</v>
      </c>
      <c r="M34" s="18">
        <f>IF(L34=J19,J24,IF(L34=K19,K24,IF(L34=L19,L24,"E")))</f>
        <v>1</v>
      </c>
    </row>
    <row r="35" spans="1:12" ht="33" hidden="1">
      <c r="A35" s="34"/>
      <c r="B35" s="34"/>
      <c r="C35" s="34"/>
      <c r="D35" s="34"/>
      <c r="E35" s="34"/>
      <c r="F35" s="34"/>
      <c r="G35" s="34"/>
      <c r="H35" s="34"/>
      <c r="I35" s="34"/>
      <c r="J35" s="34"/>
      <c r="K35" s="32"/>
      <c r="L35" s="32"/>
    </row>
    <row r="36" spans="1:12" ht="33" hidden="1">
      <c r="A36" s="34"/>
      <c r="B36" s="43">
        <f aca="true" t="shared" si="1" ref="B36:H39">IF(OR(B30="blank",B30=$J30),0,1)</f>
        <v>0</v>
      </c>
      <c r="C36" s="43">
        <f t="shared" si="1"/>
        <v>0</v>
      </c>
      <c r="D36" s="43">
        <f t="shared" si="1"/>
        <v>0</v>
      </c>
      <c r="E36" s="43">
        <f t="shared" si="1"/>
        <v>0</v>
      </c>
      <c r="F36" s="43">
        <f t="shared" si="1"/>
        <v>0</v>
      </c>
      <c r="G36" s="43">
        <f t="shared" si="1"/>
        <v>0</v>
      </c>
      <c r="H36" s="43">
        <f t="shared" si="1"/>
        <v>0</v>
      </c>
      <c r="I36" s="34"/>
      <c r="J36" s="34"/>
      <c r="K36" s="32"/>
      <c r="L36" s="32"/>
    </row>
    <row r="37" spans="1:12" ht="33" hidden="1">
      <c r="A37" s="34"/>
      <c r="B37" s="43">
        <f t="shared" si="1"/>
        <v>0</v>
      </c>
      <c r="C37" s="43">
        <f t="shared" si="1"/>
        <v>0</v>
      </c>
      <c r="D37" s="43">
        <f t="shared" si="1"/>
        <v>0</v>
      </c>
      <c r="E37" s="43">
        <f t="shared" si="1"/>
        <v>0</v>
      </c>
      <c r="F37" s="44">
        <f>IF(OR(F31="blank",F31=$J31,G31=$J31,$J31=""),0,1)</f>
        <v>0</v>
      </c>
      <c r="G37" s="44">
        <v>0</v>
      </c>
      <c r="H37" s="43">
        <f>IF(OR(H31="blank",H31=$J31),0,1)</f>
        <v>0</v>
      </c>
      <c r="I37" s="34"/>
      <c r="J37" s="34"/>
      <c r="K37" s="32"/>
      <c r="L37" s="32"/>
    </row>
    <row r="38" spans="1:12" ht="33" hidden="1">
      <c r="A38" s="34"/>
      <c r="B38" s="43">
        <f t="shared" si="1"/>
        <v>0</v>
      </c>
      <c r="C38" s="43">
        <f t="shared" si="1"/>
        <v>0</v>
      </c>
      <c r="D38" s="43">
        <f t="shared" si="1"/>
        <v>0</v>
      </c>
      <c r="E38" s="43">
        <f t="shared" si="1"/>
        <v>0</v>
      </c>
      <c r="F38" s="45">
        <f>IF(OR(F32="blank",F32=$J32,G32=$J32,$J32=""),0,1)</f>
        <v>0</v>
      </c>
      <c r="G38" s="45">
        <v>0</v>
      </c>
      <c r="H38" s="43">
        <f>IF(OR(H32="blank",H32=$J32),0,1)</f>
        <v>0</v>
      </c>
      <c r="I38" s="34"/>
      <c r="J38" s="34"/>
      <c r="K38" s="32"/>
      <c r="L38" s="32"/>
    </row>
    <row r="39" spans="1:12" ht="33" hidden="1">
      <c r="A39" s="34"/>
      <c r="B39" s="43">
        <f t="shared" si="1"/>
        <v>0</v>
      </c>
      <c r="C39" s="43">
        <f t="shared" si="1"/>
        <v>0</v>
      </c>
      <c r="D39" s="43">
        <f t="shared" si="1"/>
        <v>0</v>
      </c>
      <c r="E39" s="43">
        <f t="shared" si="1"/>
        <v>0</v>
      </c>
      <c r="F39" s="43">
        <f>IF(OR(F33="blank",F33=$J33),0,1)</f>
        <v>0</v>
      </c>
      <c r="G39" s="43">
        <f>IF(OR(G33="blank",G33=$J33),0,1)</f>
        <v>0</v>
      </c>
      <c r="H39" s="43">
        <f>IF(OR(H33="blank",H33=$J33),0,1)</f>
        <v>0</v>
      </c>
      <c r="I39" s="34"/>
      <c r="J39" s="34"/>
      <c r="K39" s="32"/>
      <c r="L39" s="32"/>
    </row>
    <row r="40" spans="1:12" ht="33" hidden="1">
      <c r="A40" s="34"/>
      <c r="B40" s="43">
        <f>IF(OR(B34="blank",B34=$J34),0,1)</f>
        <v>0</v>
      </c>
      <c r="C40" s="43">
        <f>IF(OR(C34="blank",C34=$J34),0,1)</f>
        <v>0</v>
      </c>
      <c r="D40" s="43">
        <f>IF(OR(D34="blank",D34=$J34),0,1)</f>
        <v>0</v>
      </c>
      <c r="E40" s="45">
        <f>IF(OR(E34="blank",E34=$J34,F34=$J34,$J34=""),0,1)</f>
        <v>0</v>
      </c>
      <c r="F40" s="45">
        <v>0</v>
      </c>
      <c r="G40" s="44">
        <f>IF(OR(G34="blank",G34=$J34,H34=$J34,$J34=""),0,1)</f>
        <v>0</v>
      </c>
      <c r="H40" s="44">
        <v>0</v>
      </c>
      <c r="I40" s="34"/>
      <c r="J40" s="34"/>
      <c r="K40" s="32"/>
      <c r="L40" s="32"/>
    </row>
    <row r="41" spans="1:10" ht="14.25" hidden="1">
      <c r="A41" s="34"/>
      <c r="B41" s="34"/>
      <c r="C41" s="34"/>
      <c r="D41" s="34"/>
      <c r="E41" s="34"/>
      <c r="F41" s="34"/>
      <c r="G41" s="34"/>
      <c r="H41" s="34"/>
      <c r="I41" s="34"/>
      <c r="J41" s="34"/>
    </row>
    <row r="42" spans="1:10" ht="14.25" hidden="1">
      <c r="A42" s="34"/>
      <c r="B42" s="34"/>
      <c r="C42" s="34"/>
      <c r="D42" s="34"/>
      <c r="E42" s="34"/>
      <c r="F42" s="34"/>
      <c r="G42" s="34"/>
      <c r="H42" s="34"/>
      <c r="I42" s="34"/>
      <c r="J42" s="34"/>
    </row>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sheetData>
  <sheetProtection sheet="1" objects="1" scenarios="1" selectLockedCells="1"/>
  <mergeCells count="4">
    <mergeCell ref="D1:L1"/>
    <mergeCell ref="N1:N7"/>
    <mergeCell ref="A4:A7"/>
    <mergeCell ref="D8:N8"/>
  </mergeCells>
  <conditionalFormatting sqref="D6 F6 H6 J6 L6">
    <cfRule type="cellIs" priority="6" dxfId="5" operator="notEqual" stopIfTrue="1">
      <formula>""</formula>
    </cfRule>
  </conditionalFormatting>
  <conditionalFormatting sqref="D6">
    <cfRule type="expression" priority="5" dxfId="0" stopIfTrue="1">
      <formula>$D$4=""</formula>
    </cfRule>
  </conditionalFormatting>
  <conditionalFormatting sqref="F6">
    <cfRule type="expression" priority="4" dxfId="0" stopIfTrue="1">
      <formula>$F$4=""</formula>
    </cfRule>
  </conditionalFormatting>
  <conditionalFormatting sqref="H6">
    <cfRule type="expression" priority="3" dxfId="0" stopIfTrue="1">
      <formula>$H$4=""</formula>
    </cfRule>
  </conditionalFormatting>
  <conditionalFormatting sqref="J6">
    <cfRule type="expression" priority="2" dxfId="0" stopIfTrue="1">
      <formula>$J$4=""</formula>
    </cfRule>
  </conditionalFormatting>
  <conditionalFormatting sqref="L6">
    <cfRule type="expression" priority="1" dxfId="0" stopIfTrue="1">
      <formula>$L$4=""</formula>
    </cfRule>
  </conditionalFormatting>
  <dataValidations count="4">
    <dataValidation type="list" allowBlank="1" showInputMessage="1" showErrorMessage="1" sqref="D5 D7">
      <formula1>$J$15:$L$15</formula1>
    </dataValidation>
    <dataValidation type="list" allowBlank="1" showInputMessage="1" showErrorMessage="1" sqref="F5 H7 F7 H5">
      <formula1>$J$16:$L$16</formula1>
    </dataValidation>
    <dataValidation type="list" allowBlank="1" showInputMessage="1" showErrorMessage="1" sqref="J5 J7">
      <formula1>$J$18:$L$18</formula1>
    </dataValidation>
    <dataValidation type="list" allowBlank="1" showInputMessage="1" showErrorMessage="1" sqref="L5 L7">
      <formula1>$J$19:$L$19</formula1>
    </dataValidation>
  </dataValidation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
    <pageSetUpPr fitToPage="1"/>
  </sheetPr>
  <dimension ref="A1:Q30"/>
  <sheetViews>
    <sheetView zoomScale="50" zoomScaleNormal="50" zoomScalePageLayoutView="0" workbookViewId="0" topLeftCell="A1">
      <selection activeCell="A1" sqref="A1:H1"/>
    </sheetView>
  </sheetViews>
  <sheetFormatPr defaultColWidth="9.140625" defaultRowHeight="12.75" zeroHeight="1"/>
  <cols>
    <col min="1" max="1" width="25.28125" style="1" bestFit="1" customWidth="1"/>
    <col min="2" max="2" width="5.7109375" style="1" customWidth="1"/>
    <col min="3" max="3" width="29.421875" style="1" customWidth="1"/>
    <col min="4" max="4" width="10.140625" style="1" customWidth="1"/>
    <col min="5" max="8" width="9.140625" style="1" customWidth="1"/>
    <col min="9" max="9" width="14.421875" style="1" customWidth="1"/>
    <col min="10" max="10" width="25.28125" style="1" bestFit="1" customWidth="1"/>
    <col min="11" max="11" width="5.7109375" style="1" customWidth="1"/>
    <col min="12" max="12" width="29.421875" style="1" customWidth="1"/>
    <col min="13" max="13" width="10.140625" style="1" customWidth="1"/>
    <col min="14" max="16384" width="9.140625" style="1" customWidth="1"/>
  </cols>
  <sheetData>
    <row r="1" spans="1:17" ht="26.25">
      <c r="A1" s="50" t="s">
        <v>0</v>
      </c>
      <c r="B1" s="50"/>
      <c r="C1" s="50"/>
      <c r="D1" s="50"/>
      <c r="E1" s="50"/>
      <c r="F1" s="50"/>
      <c r="G1" s="50"/>
      <c r="H1" s="50"/>
      <c r="J1" s="50" t="s">
        <v>0</v>
      </c>
      <c r="K1" s="50"/>
      <c r="L1" s="50"/>
      <c r="M1" s="50"/>
      <c r="N1" s="50"/>
      <c r="O1" s="50"/>
      <c r="P1" s="50"/>
      <c r="Q1" s="50"/>
    </row>
    <row r="2" spans="1:17" ht="26.25">
      <c r="A2" s="3"/>
      <c r="B2" s="3"/>
      <c r="C2" s="3"/>
      <c r="D2" s="3"/>
      <c r="E2" s="3"/>
      <c r="F2" s="3"/>
      <c r="G2" s="3"/>
      <c r="H2" s="3"/>
      <c r="J2" s="3"/>
      <c r="K2" s="3"/>
      <c r="L2" s="3"/>
      <c r="M2" s="3"/>
      <c r="N2" s="3"/>
      <c r="O2" s="3"/>
      <c r="P2" s="3"/>
      <c r="Q2" s="3"/>
    </row>
    <row r="3" spans="1:17" ht="25.5">
      <c r="A3" s="51" t="s">
        <v>11</v>
      </c>
      <c r="B3" s="51"/>
      <c r="C3" s="51"/>
      <c r="D3" s="51"/>
      <c r="E3" s="51"/>
      <c r="F3" s="51"/>
      <c r="G3" s="51"/>
      <c r="H3" s="51"/>
      <c r="J3" s="51" t="s">
        <v>11</v>
      </c>
      <c r="K3" s="51"/>
      <c r="L3" s="51"/>
      <c r="M3" s="51"/>
      <c r="N3" s="51"/>
      <c r="O3" s="51"/>
      <c r="P3" s="51"/>
      <c r="Q3" s="51"/>
    </row>
    <row r="4" spans="1:17" ht="25.5">
      <c r="A4" s="51"/>
      <c r="B4" s="51"/>
      <c r="C4" s="51"/>
      <c r="D4" s="51"/>
      <c r="E4" s="51"/>
      <c r="F4" s="51"/>
      <c r="G4" s="51"/>
      <c r="H4" s="51"/>
      <c r="J4" s="51"/>
      <c r="K4" s="51"/>
      <c r="L4" s="51"/>
      <c r="M4" s="51"/>
      <c r="N4" s="51"/>
      <c r="O4" s="51"/>
      <c r="P4" s="51"/>
      <c r="Q4" s="51"/>
    </row>
    <row r="5" ht="25.5"/>
    <row r="6" spans="2:13" ht="26.25">
      <c r="B6" s="4" t="s">
        <v>1</v>
      </c>
      <c r="C6" s="1" t="s">
        <v>14</v>
      </c>
      <c r="D6" s="1" t="s">
        <v>10</v>
      </c>
      <c r="K6" s="4" t="s">
        <v>1</v>
      </c>
      <c r="L6" s="1" t="s">
        <v>14</v>
      </c>
      <c r="M6" s="1" t="s">
        <v>10</v>
      </c>
    </row>
    <row r="7" spans="2:13" ht="29.25">
      <c r="B7" s="4" t="s">
        <v>2</v>
      </c>
      <c r="C7" s="1" t="s">
        <v>6</v>
      </c>
      <c r="D7" s="1" t="s">
        <v>17</v>
      </c>
      <c r="K7" s="4" t="s">
        <v>2</v>
      </c>
      <c r="L7" s="1" t="s">
        <v>6</v>
      </c>
      <c r="M7" s="1" t="s">
        <v>17</v>
      </c>
    </row>
    <row r="8" spans="2:13" ht="29.25">
      <c r="B8" s="4" t="s">
        <v>3</v>
      </c>
      <c r="C8" s="1" t="s">
        <v>7</v>
      </c>
      <c r="D8" s="1" t="s">
        <v>17</v>
      </c>
      <c r="K8" s="4" t="s">
        <v>3</v>
      </c>
      <c r="L8" s="1" t="s">
        <v>7</v>
      </c>
      <c r="M8" s="1" t="s">
        <v>17</v>
      </c>
    </row>
    <row r="9" spans="2:13" ht="29.25">
      <c r="B9" s="4" t="s">
        <v>4</v>
      </c>
      <c r="C9" s="1" t="s">
        <v>8</v>
      </c>
      <c r="D9" s="1" t="s">
        <v>18</v>
      </c>
      <c r="K9" s="4" t="s">
        <v>4</v>
      </c>
      <c r="L9" s="1" t="s">
        <v>8</v>
      </c>
      <c r="M9" s="1" t="s">
        <v>18</v>
      </c>
    </row>
    <row r="10" spans="2:13" ht="26.25">
      <c r="B10" s="4" t="s">
        <v>5</v>
      </c>
      <c r="C10" s="1" t="s">
        <v>9</v>
      </c>
      <c r="D10" s="1" t="s">
        <v>1</v>
      </c>
      <c r="K10" s="4" t="s">
        <v>5</v>
      </c>
      <c r="L10" s="1" t="s">
        <v>9</v>
      </c>
      <c r="M10" s="1" t="s">
        <v>1</v>
      </c>
    </row>
    <row r="11" ht="25.5"/>
    <row r="12" spans="1:10" ht="25.5">
      <c r="A12" s="1" t="s">
        <v>15</v>
      </c>
      <c r="J12" s="1" t="s">
        <v>15</v>
      </c>
    </row>
    <row r="13" spans="1:17" ht="25.5">
      <c r="A13" s="51" t="s">
        <v>16</v>
      </c>
      <c r="B13" s="51"/>
      <c r="C13" s="51"/>
      <c r="D13" s="51"/>
      <c r="E13" s="51"/>
      <c r="F13" s="51"/>
      <c r="G13" s="51"/>
      <c r="H13" s="51"/>
      <c r="J13" s="51" t="s">
        <v>16</v>
      </c>
      <c r="K13" s="51"/>
      <c r="L13" s="51"/>
      <c r="M13" s="51"/>
      <c r="N13" s="51"/>
      <c r="O13" s="51"/>
      <c r="P13" s="51"/>
      <c r="Q13" s="51"/>
    </row>
    <row r="14" spans="1:17" ht="25.5" customHeight="1">
      <c r="A14" s="51"/>
      <c r="B14" s="51"/>
      <c r="C14" s="51"/>
      <c r="D14" s="51"/>
      <c r="E14" s="51"/>
      <c r="F14" s="51"/>
      <c r="G14" s="51"/>
      <c r="H14" s="51"/>
      <c r="J14" s="51"/>
      <c r="K14" s="51"/>
      <c r="L14" s="51"/>
      <c r="M14" s="51"/>
      <c r="N14" s="51"/>
      <c r="O14" s="51"/>
      <c r="P14" s="51"/>
      <c r="Q14" s="51"/>
    </row>
    <row r="15" spans="1:17" ht="25.5">
      <c r="A15" s="51"/>
      <c r="B15" s="51"/>
      <c r="C15" s="51"/>
      <c r="D15" s="51"/>
      <c r="E15" s="51"/>
      <c r="F15" s="51"/>
      <c r="G15" s="51"/>
      <c r="H15" s="51"/>
      <c r="J15" s="51"/>
      <c r="K15" s="51"/>
      <c r="L15" s="51"/>
      <c r="M15" s="51"/>
      <c r="N15" s="51"/>
      <c r="O15" s="51"/>
      <c r="P15" s="51"/>
      <c r="Q15" s="51"/>
    </row>
    <row r="16" spans="1:17" ht="25.5">
      <c r="A16" s="51"/>
      <c r="B16" s="51"/>
      <c r="C16" s="51"/>
      <c r="D16" s="51"/>
      <c r="E16" s="51"/>
      <c r="F16" s="51"/>
      <c r="G16" s="51"/>
      <c r="H16" s="51"/>
      <c r="J16" s="51"/>
      <c r="K16" s="51"/>
      <c r="L16" s="51"/>
      <c r="M16" s="51"/>
      <c r="N16" s="51"/>
      <c r="O16" s="51"/>
      <c r="P16" s="51"/>
      <c r="Q16" s="51"/>
    </row>
    <row r="17" spans="1:17" ht="25.5">
      <c r="A17" s="51"/>
      <c r="B17" s="51"/>
      <c r="C17" s="51"/>
      <c r="D17" s="51"/>
      <c r="E17" s="51"/>
      <c r="F17" s="51"/>
      <c r="G17" s="51"/>
      <c r="H17" s="51"/>
      <c r="J17" s="51"/>
      <c r="K17" s="51"/>
      <c r="L17" s="51"/>
      <c r="M17" s="51"/>
      <c r="N17" s="51"/>
      <c r="O17" s="51"/>
      <c r="P17" s="51"/>
      <c r="Q17" s="51"/>
    </row>
    <row r="18" spans="1:17" ht="25.5">
      <c r="A18" s="51"/>
      <c r="B18" s="51"/>
      <c r="C18" s="51"/>
      <c r="D18" s="51"/>
      <c r="E18" s="51"/>
      <c r="F18" s="51"/>
      <c r="G18" s="51"/>
      <c r="H18" s="51"/>
      <c r="J18" s="51"/>
      <c r="K18" s="51"/>
      <c r="L18" s="51"/>
      <c r="M18" s="51"/>
      <c r="N18" s="51"/>
      <c r="O18" s="51"/>
      <c r="P18" s="51"/>
      <c r="Q18" s="51"/>
    </row>
    <row r="19" spans="1:17" ht="25.5">
      <c r="A19" s="2"/>
      <c r="B19" s="2"/>
      <c r="C19" s="2"/>
      <c r="D19" s="2"/>
      <c r="E19" s="2"/>
      <c r="F19" s="2"/>
      <c r="G19" s="2"/>
      <c r="H19" s="2"/>
      <c r="J19" s="2"/>
      <c r="K19" s="2"/>
      <c r="L19" s="2"/>
      <c r="M19" s="2"/>
      <c r="N19" s="2"/>
      <c r="O19" s="2"/>
      <c r="P19" s="2"/>
      <c r="Q19" s="2"/>
    </row>
    <row r="20" ht="25.5"/>
    <row r="21" spans="1:17" ht="26.25">
      <c r="A21" s="54" t="s">
        <v>24</v>
      </c>
      <c r="C21" s="8" t="s">
        <v>19</v>
      </c>
      <c r="D21" s="52" t="s">
        <v>20</v>
      </c>
      <c r="E21" s="53"/>
      <c r="F21" s="53"/>
      <c r="G21" s="53"/>
      <c r="H21" s="53"/>
      <c r="J21" s="54" t="s">
        <v>24</v>
      </c>
      <c r="L21" s="8" t="s">
        <v>19</v>
      </c>
      <c r="M21" s="52" t="s">
        <v>20</v>
      </c>
      <c r="N21" s="53"/>
      <c r="O21" s="53"/>
      <c r="P21" s="53"/>
      <c r="Q21" s="53"/>
    </row>
    <row r="22" spans="1:17" ht="30.75">
      <c r="A22" s="54"/>
      <c r="C22" s="5" t="s">
        <v>12</v>
      </c>
      <c r="D22" s="12" t="s">
        <v>1</v>
      </c>
      <c r="E22" s="6" t="s">
        <v>2</v>
      </c>
      <c r="F22" s="6" t="s">
        <v>3</v>
      </c>
      <c r="G22" s="6" t="s">
        <v>4</v>
      </c>
      <c r="H22" s="6" t="s">
        <v>5</v>
      </c>
      <c r="J22" s="54"/>
      <c r="L22" s="5" t="s">
        <v>12</v>
      </c>
      <c r="M22" s="12" t="s">
        <v>1</v>
      </c>
      <c r="N22" s="6" t="s">
        <v>2</v>
      </c>
      <c r="O22" s="6" t="s">
        <v>3</v>
      </c>
      <c r="P22" s="6" t="s">
        <v>4</v>
      </c>
      <c r="Q22" s="6" t="s">
        <v>5</v>
      </c>
    </row>
    <row r="23" spans="1:17" ht="30.75">
      <c r="A23" s="54"/>
      <c r="C23" s="11" t="s">
        <v>25</v>
      </c>
      <c r="D23" s="55" t="s">
        <v>26</v>
      </c>
      <c r="E23" s="56"/>
      <c r="F23" s="56"/>
      <c r="G23" s="56"/>
      <c r="H23" s="56"/>
      <c r="J23" s="54"/>
      <c r="L23" s="11" t="s">
        <v>25</v>
      </c>
      <c r="M23" s="55" t="s">
        <v>26</v>
      </c>
      <c r="N23" s="56"/>
      <c r="O23" s="56"/>
      <c r="P23" s="56"/>
      <c r="Q23" s="56"/>
    </row>
    <row r="24" spans="1:17" ht="34.5">
      <c r="A24" s="54"/>
      <c r="C24" s="5" t="s">
        <v>21</v>
      </c>
      <c r="D24" s="7" t="s">
        <v>1</v>
      </c>
      <c r="E24" s="13" t="s">
        <v>2</v>
      </c>
      <c r="F24" s="6" t="s">
        <v>3</v>
      </c>
      <c r="G24" s="6" t="s">
        <v>4</v>
      </c>
      <c r="H24" s="6" t="s">
        <v>5</v>
      </c>
      <c r="J24" s="54"/>
      <c r="L24" s="5" t="s">
        <v>21</v>
      </c>
      <c r="M24" s="7" t="s">
        <v>1</v>
      </c>
      <c r="N24" s="13" t="s">
        <v>2</v>
      </c>
      <c r="O24" s="6" t="s">
        <v>3</v>
      </c>
      <c r="P24" s="6" t="s">
        <v>4</v>
      </c>
      <c r="Q24" s="6" t="s">
        <v>5</v>
      </c>
    </row>
    <row r="25" spans="1:17" ht="30.75">
      <c r="A25" s="54"/>
      <c r="C25" s="11" t="s">
        <v>25</v>
      </c>
      <c r="D25" s="55" t="s">
        <v>26</v>
      </c>
      <c r="E25" s="56"/>
      <c r="F25" s="56"/>
      <c r="G25" s="56"/>
      <c r="H25" s="56"/>
      <c r="J25" s="54"/>
      <c r="L25" s="11" t="s">
        <v>25</v>
      </c>
      <c r="M25" s="55" t="s">
        <v>26</v>
      </c>
      <c r="N25" s="56"/>
      <c r="O25" s="56"/>
      <c r="P25" s="56"/>
      <c r="Q25" s="56"/>
    </row>
    <row r="26" spans="1:17" ht="34.5">
      <c r="A26" s="54"/>
      <c r="C26" s="5" t="s">
        <v>22</v>
      </c>
      <c r="D26" s="7" t="s">
        <v>1</v>
      </c>
      <c r="E26" s="6" t="s">
        <v>2</v>
      </c>
      <c r="F26" s="13" t="s">
        <v>3</v>
      </c>
      <c r="G26" s="6" t="s">
        <v>4</v>
      </c>
      <c r="H26" s="6" t="s">
        <v>5</v>
      </c>
      <c r="J26" s="54"/>
      <c r="L26" s="5" t="s">
        <v>22</v>
      </c>
      <c r="M26" s="7" t="s">
        <v>1</v>
      </c>
      <c r="N26" s="6" t="s">
        <v>2</v>
      </c>
      <c r="O26" s="13" t="s">
        <v>3</v>
      </c>
      <c r="P26" s="6" t="s">
        <v>4</v>
      </c>
      <c r="Q26" s="6" t="s">
        <v>5</v>
      </c>
    </row>
    <row r="27" spans="1:17" ht="30.75">
      <c r="A27" s="54"/>
      <c r="C27" s="11" t="s">
        <v>25</v>
      </c>
      <c r="D27" s="55" t="s">
        <v>26</v>
      </c>
      <c r="E27" s="56"/>
      <c r="F27" s="56"/>
      <c r="G27" s="56"/>
      <c r="H27" s="56"/>
      <c r="J27" s="54"/>
      <c r="L27" s="11" t="s">
        <v>25</v>
      </c>
      <c r="M27" s="55" t="s">
        <v>26</v>
      </c>
      <c r="N27" s="56"/>
      <c r="O27" s="56"/>
      <c r="P27" s="56"/>
      <c r="Q27" s="56"/>
    </row>
    <row r="28" spans="1:17" ht="30.75">
      <c r="A28" s="54"/>
      <c r="C28" s="5" t="s">
        <v>13</v>
      </c>
      <c r="D28" s="7" t="s">
        <v>1</v>
      </c>
      <c r="E28" s="6" t="s">
        <v>2</v>
      </c>
      <c r="F28" s="6" t="s">
        <v>3</v>
      </c>
      <c r="G28" s="13" t="s">
        <v>4</v>
      </c>
      <c r="H28" s="6" t="s">
        <v>5</v>
      </c>
      <c r="J28" s="54"/>
      <c r="L28" s="5" t="s">
        <v>13</v>
      </c>
      <c r="M28" s="7" t="s">
        <v>1</v>
      </c>
      <c r="N28" s="6" t="s">
        <v>2</v>
      </c>
      <c r="O28" s="6" t="s">
        <v>3</v>
      </c>
      <c r="P28" s="13" t="s">
        <v>4</v>
      </c>
      <c r="Q28" s="6" t="s">
        <v>5</v>
      </c>
    </row>
    <row r="29" spans="1:17" ht="30.75">
      <c r="A29" s="54"/>
      <c r="C29" s="10" t="s">
        <v>25</v>
      </c>
      <c r="D29" s="55" t="s">
        <v>26</v>
      </c>
      <c r="E29" s="56"/>
      <c r="F29" s="56"/>
      <c r="G29" s="56"/>
      <c r="H29" s="56"/>
      <c r="J29" s="54"/>
      <c r="L29" s="10" t="s">
        <v>25</v>
      </c>
      <c r="M29" s="55" t="s">
        <v>26</v>
      </c>
      <c r="N29" s="56"/>
      <c r="O29" s="56"/>
      <c r="P29" s="56"/>
      <c r="Q29" s="56"/>
    </row>
    <row r="30" spans="1:17" ht="34.5">
      <c r="A30" s="54"/>
      <c r="C30" s="5" t="s">
        <v>23</v>
      </c>
      <c r="D30" s="7" t="s">
        <v>1</v>
      </c>
      <c r="E30" s="6" t="s">
        <v>2</v>
      </c>
      <c r="F30" s="6" t="s">
        <v>3</v>
      </c>
      <c r="G30" s="6" t="s">
        <v>4</v>
      </c>
      <c r="H30" s="13" t="s">
        <v>5</v>
      </c>
      <c r="J30" s="54"/>
      <c r="L30" s="5" t="s">
        <v>23</v>
      </c>
      <c r="M30" s="7" t="s">
        <v>1</v>
      </c>
      <c r="N30" s="6" t="s">
        <v>2</v>
      </c>
      <c r="O30" s="6" t="s">
        <v>3</v>
      </c>
      <c r="P30" s="6" t="s">
        <v>4</v>
      </c>
      <c r="Q30" s="13" t="s">
        <v>5</v>
      </c>
    </row>
    <row r="31" ht="25.5"/>
  </sheetData>
  <sheetProtection/>
  <mergeCells count="18">
    <mergeCell ref="J1:Q1"/>
    <mergeCell ref="J3:Q4"/>
    <mergeCell ref="J13:Q18"/>
    <mergeCell ref="J21:J30"/>
    <mergeCell ref="M21:Q21"/>
    <mergeCell ref="M23:Q23"/>
    <mergeCell ref="M25:Q25"/>
    <mergeCell ref="M27:Q27"/>
    <mergeCell ref="M29:Q29"/>
    <mergeCell ref="A1:H1"/>
    <mergeCell ref="A3:H4"/>
    <mergeCell ref="A13:H18"/>
    <mergeCell ref="D21:H21"/>
    <mergeCell ref="A21:A30"/>
    <mergeCell ref="D23:H23"/>
    <mergeCell ref="D25:H25"/>
    <mergeCell ref="D27:H27"/>
    <mergeCell ref="D29:H29"/>
  </mergeCells>
  <printOptions/>
  <pageMargins left="0.45" right="0.47" top="0.68" bottom="0.73" header="0.5" footer="0.5"/>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U44"/>
  <sheetViews>
    <sheetView zoomScale="50" zoomScaleNormal="50" zoomScalePageLayoutView="0" workbookViewId="0" topLeftCell="A1">
      <selection activeCell="A1" sqref="A1"/>
    </sheetView>
  </sheetViews>
  <sheetFormatPr defaultColWidth="9.140625" defaultRowHeight="12.75"/>
  <cols>
    <col min="1" max="1" width="4.57421875" style="0" customWidth="1"/>
    <col min="10" max="10" width="4.57421875" style="0" customWidth="1"/>
    <col min="11" max="11" width="9.00390625" style="0" customWidth="1"/>
    <col min="12" max="12" width="4.57421875" style="0" customWidth="1"/>
    <col min="21" max="21" width="4.57421875" style="0" customWidth="1"/>
  </cols>
  <sheetData>
    <row r="1" spans="2:20" ht="26.25">
      <c r="B1" s="50" t="s">
        <v>37</v>
      </c>
      <c r="C1" s="50"/>
      <c r="D1" s="50"/>
      <c r="E1" s="50"/>
      <c r="F1" s="50"/>
      <c r="G1" s="50"/>
      <c r="H1" s="50"/>
      <c r="I1" s="50"/>
      <c r="M1" s="50" t="s">
        <v>37</v>
      </c>
      <c r="N1" s="50"/>
      <c r="O1" s="50"/>
      <c r="P1" s="50"/>
      <c r="Q1" s="50"/>
      <c r="R1" s="50"/>
      <c r="S1" s="50"/>
      <c r="T1" s="50"/>
    </row>
    <row r="3" spans="2:20" ht="45" customHeight="1">
      <c r="B3" s="51" t="s">
        <v>40</v>
      </c>
      <c r="C3" s="51"/>
      <c r="D3" s="51"/>
      <c r="E3" s="51"/>
      <c r="F3" s="51"/>
      <c r="G3" s="51"/>
      <c r="H3" s="51"/>
      <c r="I3" s="51"/>
      <c r="M3" s="51" t="s">
        <v>40</v>
      </c>
      <c r="N3" s="51"/>
      <c r="O3" s="51"/>
      <c r="P3" s="51"/>
      <c r="Q3" s="51"/>
      <c r="R3" s="51"/>
      <c r="S3" s="51"/>
      <c r="T3" s="51"/>
    </row>
    <row r="4" spans="2:20" ht="45" customHeight="1">
      <c r="B4" s="51"/>
      <c r="C4" s="51"/>
      <c r="D4" s="51"/>
      <c r="E4" s="51"/>
      <c r="F4" s="51"/>
      <c r="G4" s="51"/>
      <c r="H4" s="51"/>
      <c r="I4" s="51"/>
      <c r="M4" s="51"/>
      <c r="N4" s="51"/>
      <c r="O4" s="51"/>
      <c r="P4" s="51"/>
      <c r="Q4" s="51"/>
      <c r="R4" s="51"/>
      <c r="S4" s="51"/>
      <c r="T4" s="51"/>
    </row>
    <row r="6" spans="6:17" ht="12.75">
      <c r="F6" t="s">
        <v>44</v>
      </c>
      <c r="Q6" t="s">
        <v>44</v>
      </c>
    </row>
    <row r="8" spans="3:18" ht="12.75">
      <c r="C8" s="20" t="s">
        <v>38</v>
      </c>
      <c r="G8" s="20">
        <v>8</v>
      </c>
      <c r="N8" s="20" t="s">
        <v>38</v>
      </c>
      <c r="R8" s="20">
        <v>8</v>
      </c>
    </row>
    <row r="9" spans="4:20" ht="12.75">
      <c r="D9" s="57" t="s">
        <v>41</v>
      </c>
      <c r="E9" s="57"/>
      <c r="H9" s="57" t="s">
        <v>48</v>
      </c>
      <c r="I9" s="57"/>
      <c r="O9" s="57" t="s">
        <v>41</v>
      </c>
      <c r="P9" s="57"/>
      <c r="S9" s="57" t="s">
        <v>48</v>
      </c>
      <c r="T9" s="57"/>
    </row>
    <row r="10" spans="8:20" ht="12.75">
      <c r="H10" s="59" t="s">
        <v>49</v>
      </c>
      <c r="I10" s="60"/>
      <c r="S10" s="59" t="s">
        <v>49</v>
      </c>
      <c r="T10" s="60"/>
    </row>
    <row r="11" spans="3:18" ht="14.25">
      <c r="C11" s="19" t="s">
        <v>39</v>
      </c>
      <c r="G11" s="19" t="s">
        <v>46</v>
      </c>
      <c r="N11" s="19" t="s">
        <v>39</v>
      </c>
      <c r="R11" s="19" t="s">
        <v>46</v>
      </c>
    </row>
    <row r="12" spans="3:19" ht="12.75">
      <c r="C12" s="57" t="s">
        <v>42</v>
      </c>
      <c r="D12" s="57"/>
      <c r="G12" s="57" t="s">
        <v>47</v>
      </c>
      <c r="H12" s="57"/>
      <c r="N12" s="57" t="s">
        <v>42</v>
      </c>
      <c r="O12" s="57"/>
      <c r="R12" s="57" t="s">
        <v>47</v>
      </c>
      <c r="S12" s="57"/>
    </row>
    <row r="13" spans="7:19" ht="12.75">
      <c r="G13" s="59" t="s">
        <v>50</v>
      </c>
      <c r="H13" s="60"/>
      <c r="R13" s="59" t="s">
        <v>50</v>
      </c>
      <c r="S13" s="60"/>
    </row>
    <row r="15" spans="2:20" ht="45.75" customHeight="1">
      <c r="B15" s="51" t="s">
        <v>43</v>
      </c>
      <c r="C15" s="51"/>
      <c r="D15" s="51"/>
      <c r="E15" s="51"/>
      <c r="F15" s="51"/>
      <c r="G15" s="51"/>
      <c r="H15" s="51"/>
      <c r="I15" s="51"/>
      <c r="M15" s="51" t="s">
        <v>43</v>
      </c>
      <c r="N15" s="51"/>
      <c r="O15" s="51"/>
      <c r="P15" s="51"/>
      <c r="Q15" s="51"/>
      <c r="R15" s="51"/>
      <c r="S15" s="51"/>
      <c r="T15" s="51"/>
    </row>
    <row r="16" spans="2:20" ht="45.75" customHeight="1">
      <c r="B16" s="51"/>
      <c r="C16" s="51"/>
      <c r="D16" s="51"/>
      <c r="E16" s="51"/>
      <c r="F16" s="51"/>
      <c r="G16" s="51"/>
      <c r="H16" s="51"/>
      <c r="I16" s="51"/>
      <c r="M16" s="51"/>
      <c r="N16" s="51"/>
      <c r="O16" s="51"/>
      <c r="P16" s="51"/>
      <c r="Q16" s="51"/>
      <c r="R16" s="51"/>
      <c r="S16" s="51"/>
      <c r="T16" s="51"/>
    </row>
    <row r="18" spans="6:18" ht="12.75">
      <c r="F18" s="57" t="s">
        <v>59</v>
      </c>
      <c r="G18" s="57"/>
      <c r="Q18" s="57" t="s">
        <v>59</v>
      </c>
      <c r="R18" s="57"/>
    </row>
    <row r="21" spans="3:14" ht="12.75">
      <c r="C21" s="21" t="s">
        <v>53</v>
      </c>
      <c r="N21" s="21" t="s">
        <v>53</v>
      </c>
    </row>
    <row r="22" spans="3:15" ht="12.75">
      <c r="C22" t="s">
        <v>57</v>
      </c>
      <c r="D22" s="20" t="s">
        <v>51</v>
      </c>
      <c r="N22" t="s">
        <v>57</v>
      </c>
      <c r="O22" s="20" t="s">
        <v>51</v>
      </c>
    </row>
    <row r="23" spans="5:16" ht="12.75">
      <c r="E23" t="s">
        <v>60</v>
      </c>
      <c r="P23" t="s">
        <v>60</v>
      </c>
    </row>
    <row r="25" spans="7:19" ht="12.75">
      <c r="G25" s="57" t="s">
        <v>58</v>
      </c>
      <c r="H25" s="57"/>
      <c r="R25" s="57" t="s">
        <v>58</v>
      </c>
      <c r="S25" s="57"/>
    </row>
    <row r="26" spans="3:14" ht="12.75">
      <c r="C26" s="22" t="s">
        <v>52</v>
      </c>
      <c r="N26" s="22" t="s">
        <v>52</v>
      </c>
    </row>
    <row r="30" spans="2:18" ht="12.75">
      <c r="B30" t="s">
        <v>44</v>
      </c>
      <c r="F30" s="57" t="s">
        <v>61</v>
      </c>
      <c r="G30" s="57"/>
      <c r="M30" t="s">
        <v>44</v>
      </c>
      <c r="Q30" s="57" t="s">
        <v>61</v>
      </c>
      <c r="R30" s="57"/>
    </row>
    <row r="31" spans="6:18" ht="12.75">
      <c r="F31" s="59" t="s">
        <v>63</v>
      </c>
      <c r="G31" s="60"/>
      <c r="Q31" s="59" t="s">
        <v>63</v>
      </c>
      <c r="R31" s="60"/>
    </row>
    <row r="34" spans="3:14" ht="12.75">
      <c r="C34" s="23" t="s">
        <v>54</v>
      </c>
      <c r="N34" s="23" t="s">
        <v>54</v>
      </c>
    </row>
    <row r="35" spans="3:15" ht="14.25">
      <c r="C35" t="s">
        <v>56</v>
      </c>
      <c r="D35" s="20">
        <v>4</v>
      </c>
      <c r="N35" t="s">
        <v>56</v>
      </c>
      <c r="O35" s="20">
        <v>4</v>
      </c>
    </row>
    <row r="36" spans="5:16" ht="14.25">
      <c r="E36" t="s">
        <v>45</v>
      </c>
      <c r="P36" t="s">
        <v>45</v>
      </c>
    </row>
    <row r="38" spans="7:19" ht="12.75">
      <c r="G38" s="57" t="s">
        <v>62</v>
      </c>
      <c r="H38" s="57"/>
      <c r="R38" s="57" t="s">
        <v>62</v>
      </c>
      <c r="S38" s="57"/>
    </row>
    <row r="39" spans="3:19" ht="12.75">
      <c r="C39" s="24" t="s">
        <v>55</v>
      </c>
      <c r="G39" s="59" t="s">
        <v>64</v>
      </c>
      <c r="H39" s="60"/>
      <c r="N39" s="24" t="s">
        <v>55</v>
      </c>
      <c r="R39" s="59" t="s">
        <v>64</v>
      </c>
      <c r="S39" s="60"/>
    </row>
    <row r="40" spans="5:21" ht="12.75">
      <c r="E40" s="61" t="s">
        <v>65</v>
      </c>
      <c r="F40" s="61"/>
      <c r="G40" s="61"/>
      <c r="H40" s="61"/>
      <c r="I40" s="61"/>
      <c r="J40" s="61"/>
      <c r="K40" s="25"/>
      <c r="P40" s="61" t="s">
        <v>65</v>
      </c>
      <c r="Q40" s="61"/>
      <c r="R40" s="61"/>
      <c r="S40" s="61"/>
      <c r="T40" s="61"/>
      <c r="U40" s="61"/>
    </row>
    <row r="41" spans="5:21" ht="12.75">
      <c r="E41" s="61"/>
      <c r="F41" s="61"/>
      <c r="G41" s="61"/>
      <c r="H41" s="61"/>
      <c r="I41" s="61"/>
      <c r="J41" s="61"/>
      <c r="K41" s="25"/>
      <c r="P41" s="61"/>
      <c r="Q41" s="61"/>
      <c r="R41" s="61"/>
      <c r="S41" s="61"/>
      <c r="T41" s="61"/>
      <c r="U41" s="61"/>
    </row>
    <row r="42" spans="5:21" ht="12.75">
      <c r="E42" s="25"/>
      <c r="F42" s="25"/>
      <c r="G42" s="25"/>
      <c r="H42" s="25"/>
      <c r="I42" s="25"/>
      <c r="J42" s="25"/>
      <c r="K42" s="25"/>
      <c r="P42" s="25"/>
      <c r="Q42" s="25"/>
      <c r="R42" s="25"/>
      <c r="S42" s="25"/>
      <c r="T42" s="25"/>
      <c r="U42" s="25"/>
    </row>
    <row r="43" spans="1:21" ht="12.75">
      <c r="A43" s="58" t="s">
        <v>66</v>
      </c>
      <c r="B43" s="58"/>
      <c r="C43" s="58"/>
      <c r="D43" s="58"/>
      <c r="E43" s="58"/>
      <c r="F43" s="58"/>
      <c r="G43" s="58"/>
      <c r="H43" s="58"/>
      <c r="I43" s="58"/>
      <c r="J43" s="58"/>
      <c r="K43" s="26"/>
      <c r="L43" s="58" t="s">
        <v>66</v>
      </c>
      <c r="M43" s="58"/>
      <c r="N43" s="58"/>
      <c r="O43" s="58"/>
      <c r="P43" s="58"/>
      <c r="Q43" s="58"/>
      <c r="R43" s="58"/>
      <c r="S43" s="58"/>
      <c r="T43" s="58"/>
      <c r="U43" s="58"/>
    </row>
    <row r="44" spans="1:21" ht="12.75">
      <c r="A44" s="58"/>
      <c r="B44" s="58"/>
      <c r="C44" s="58"/>
      <c r="D44" s="58"/>
      <c r="E44" s="58"/>
      <c r="F44" s="58"/>
      <c r="G44" s="58"/>
      <c r="H44" s="58"/>
      <c r="I44" s="58"/>
      <c r="J44" s="58"/>
      <c r="K44" s="26"/>
      <c r="L44" s="58"/>
      <c r="M44" s="58"/>
      <c r="N44" s="58"/>
      <c r="O44" s="58"/>
      <c r="P44" s="58"/>
      <c r="Q44" s="58"/>
      <c r="R44" s="58"/>
      <c r="S44" s="58"/>
      <c r="T44" s="58"/>
      <c r="U44" s="58"/>
    </row>
  </sheetData>
  <sheetProtection/>
  <mergeCells count="34">
    <mergeCell ref="B1:I1"/>
    <mergeCell ref="B3:I4"/>
    <mergeCell ref="D9:E9"/>
    <mergeCell ref="C12:D12"/>
    <mergeCell ref="B15:I16"/>
    <mergeCell ref="H9:I9"/>
    <mergeCell ref="G12:H12"/>
    <mergeCell ref="G13:H13"/>
    <mergeCell ref="H10:I10"/>
    <mergeCell ref="R13:S13"/>
    <mergeCell ref="G39:H39"/>
    <mergeCell ref="A43:J44"/>
    <mergeCell ref="E40:J41"/>
    <mergeCell ref="F18:G18"/>
    <mergeCell ref="G25:H25"/>
    <mergeCell ref="F30:G30"/>
    <mergeCell ref="G38:H38"/>
    <mergeCell ref="F31:G31"/>
    <mergeCell ref="M15:T16"/>
    <mergeCell ref="M1:T1"/>
    <mergeCell ref="M3:T4"/>
    <mergeCell ref="O9:P9"/>
    <mergeCell ref="S9:T9"/>
    <mergeCell ref="S10:T10"/>
    <mergeCell ref="N12:O12"/>
    <mergeCell ref="R12:S12"/>
    <mergeCell ref="Q18:R18"/>
    <mergeCell ref="R25:S25"/>
    <mergeCell ref="Q30:R30"/>
    <mergeCell ref="L43:U44"/>
    <mergeCell ref="Q31:R31"/>
    <mergeCell ref="R38:S38"/>
    <mergeCell ref="R39:S39"/>
    <mergeCell ref="P40:U41"/>
  </mergeCells>
  <printOptions/>
  <pageMargins left="0.75" right="0.75" top="0.49" bottom="0.45" header="0.28" footer="0.23"/>
  <pageSetup fitToHeight="1"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RM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ancl</dc:creator>
  <cp:keywords/>
  <dc:description/>
  <cp:lastModifiedBy>Your User Name</cp:lastModifiedBy>
  <cp:lastPrinted>2009-11-10T12:01:06Z</cp:lastPrinted>
  <dcterms:created xsi:type="dcterms:W3CDTF">2009-11-09T12:56:13Z</dcterms:created>
  <dcterms:modified xsi:type="dcterms:W3CDTF">2010-12-27T21:24:47Z</dcterms:modified>
  <cp:category/>
  <cp:version/>
  <cp:contentType/>
  <cp:contentStatus/>
</cp:coreProperties>
</file>