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STUFF\thechalkface\httpdocs\RESOURCES\"/>
    </mc:Choice>
  </mc:AlternateContent>
  <bookViews>
    <workbookView xWindow="0" yWindow="0" windowWidth="20490" windowHeight="7755"/>
  </bookViews>
  <sheets>
    <sheet name="Instructions" sheetId="6" r:id="rId1"/>
    <sheet name="Binomial Table" sheetId="2" r:id="rId2"/>
    <sheet name="Normal Tables" sheetId="3" r:id="rId3"/>
    <sheet name="Normal Calc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4" i="2"/>
  <c r="F13" i="2"/>
  <c r="F12" i="2"/>
  <c r="F11" i="2"/>
  <c r="F10" i="2"/>
  <c r="F8" i="2"/>
  <c r="F7" i="2"/>
  <c r="F6" i="2"/>
  <c r="K3" i="4" l="1"/>
  <c r="L1" i="4" s="1"/>
  <c r="L8" i="4" s="1"/>
  <c r="L9" i="4" s="1"/>
  <c r="K4" i="4"/>
  <c r="M7" i="4" s="1"/>
  <c r="U4" i="4"/>
  <c r="K5" i="4"/>
  <c r="P1" i="4" s="1"/>
  <c r="K6" i="4"/>
  <c r="Q1" i="4" s="1"/>
  <c r="Q6" i="4"/>
  <c r="K7" i="4"/>
  <c r="T1" i="4" s="1"/>
  <c r="T8" i="4" s="1"/>
  <c r="T9" i="4" s="1"/>
  <c r="L7" i="4"/>
  <c r="N7" i="4"/>
  <c r="D9" i="4"/>
  <c r="R3" i="4" l="1"/>
  <c r="S1" i="4"/>
  <c r="S8" i="4" s="1"/>
  <c r="S9" i="4" s="1"/>
  <c r="O1" i="4"/>
  <c r="Q5" i="4"/>
  <c r="Q8" i="4" s="1"/>
  <c r="Q9" i="4" s="1"/>
  <c r="T4" i="4"/>
  <c r="R1" i="4"/>
  <c r="R8" i="4" s="1"/>
  <c r="R9" i="4" s="1"/>
  <c r="N1" i="4"/>
  <c r="N8" i="4" s="1"/>
  <c r="N9" i="4" s="1"/>
  <c r="U1" i="4"/>
  <c r="U8" i="4" s="1"/>
  <c r="U9" i="4" s="1"/>
  <c r="M1" i="4"/>
  <c r="M8" i="4" s="1"/>
  <c r="M9" i="4" s="1"/>
  <c r="O6" i="4"/>
  <c r="P5" i="4" s="1"/>
  <c r="P8" i="4" s="1"/>
  <c r="P9" i="4" s="1"/>
  <c r="S3" i="4"/>
  <c r="D10" i="3"/>
  <c r="I7" i="3"/>
  <c r="I6" i="3"/>
  <c r="F9" i="2"/>
  <c r="I20" i="3"/>
  <c r="I19" i="3"/>
  <c r="I18" i="3"/>
  <c r="I17" i="3"/>
  <c r="I16" i="3"/>
  <c r="D20" i="3"/>
  <c r="C20" i="3"/>
  <c r="I10" i="3"/>
  <c r="I9" i="3"/>
  <c r="D9" i="3"/>
  <c r="C9" i="3"/>
  <c r="D8" i="3"/>
  <c r="C8" i="3"/>
  <c r="D19" i="3"/>
  <c r="C19" i="3"/>
  <c r="D18" i="3"/>
  <c r="C18" i="3"/>
  <c r="D17" i="3"/>
  <c r="C17" i="3"/>
  <c r="D7" i="3"/>
  <c r="C7" i="3"/>
  <c r="D16" i="3"/>
  <c r="C16" i="3"/>
  <c r="D6" i="3"/>
  <c r="C6" i="3"/>
  <c r="E15" i="2"/>
  <c r="E14" i="2"/>
  <c r="E13" i="2"/>
  <c r="E12" i="2"/>
  <c r="E11" i="2"/>
  <c r="E10" i="2"/>
  <c r="E8" i="2"/>
  <c r="E6" i="2"/>
  <c r="E7" i="2"/>
  <c r="E9" i="2" l="1"/>
  <c r="O8" i="4"/>
  <c r="O9" i="4" s="1"/>
  <c r="T10" i="4"/>
  <c r="T11" i="4" s="1"/>
  <c r="O10" i="4"/>
  <c r="O11" i="4" s="1"/>
  <c r="C10" i="3"/>
  <c r="I8" i="3"/>
  <c r="N10" i="4" l="1"/>
  <c r="N11" i="4" s="1"/>
  <c r="B13" i="4" s="1"/>
  <c r="P10" i="4"/>
  <c r="P11" i="4" s="1"/>
  <c r="Q10" i="4"/>
  <c r="Q11" i="4" s="1"/>
  <c r="S10" i="4"/>
  <c r="S11" i="4" s="1"/>
  <c r="R10" i="4"/>
  <c r="R11" i="4" s="1"/>
  <c r="L10" i="4"/>
  <c r="L11" i="4" s="1"/>
  <c r="B11" i="4" s="1"/>
  <c r="M10" i="4"/>
  <c r="M11" i="4" s="1"/>
  <c r="B12" i="4" s="1"/>
  <c r="U10" i="4"/>
  <c r="U11" i="4" s="1"/>
</calcChain>
</file>

<file path=xl/sharedStrings.xml><?xml version="1.0" encoding="utf-8"?>
<sst xmlns="http://schemas.openxmlformats.org/spreadsheetml/2006/main" count="105" uniqueCount="83">
  <si>
    <t>z</t>
  </si>
  <si>
    <t>(from table)</t>
  </si>
  <si>
    <t>(max precision)</t>
  </si>
  <si>
    <t>Binomial Distribution</t>
  </si>
  <si>
    <t>Cumulative Binomial Distribution</t>
  </si>
  <si>
    <t>x</t>
  </si>
  <si>
    <t>P(X≤x)</t>
  </si>
  <si>
    <t>n</t>
  </si>
  <si>
    <t>p</t>
  </si>
  <si>
    <t>probability</t>
  </si>
  <si>
    <t>Φ(z) = P(Z≤z)</t>
  </si>
  <si>
    <t>successes</t>
  </si>
  <si>
    <t>Custom Normal Distribution</t>
  </si>
  <si>
    <t>μ</t>
  </si>
  <si>
    <t>σ</t>
  </si>
  <si>
    <t>mean</t>
  </si>
  <si>
    <t>standard deviation</t>
  </si>
  <si>
    <t>Standard Normal Distribution</t>
  </si>
  <si>
    <t>trials</t>
  </si>
  <si>
    <t>input</t>
  </si>
  <si>
    <t>Φ(x) = P(X≤x)</t>
  </si>
  <si>
    <t>Percentage Points</t>
  </si>
  <si>
    <t>Normal Distribution Calculators</t>
  </si>
  <si>
    <t>U &amp; L=</t>
  </si>
  <si>
    <t>L=</t>
  </si>
  <si>
    <t>U=</t>
  </si>
  <si>
    <t>Know both parameters &amp; p:</t>
  </si>
  <si>
    <t>know U &amp; L p=</t>
  </si>
  <si>
    <t>know L p=</t>
  </si>
  <si>
    <t>know U p=</t>
  </si>
  <si>
    <t>Know both parameters &amp; limits:</t>
  </si>
  <si>
    <t>uncertain</t>
  </si>
  <si>
    <t>Know U and L stdev=</t>
  </si>
  <si>
    <t>Know L st dev=</t>
  </si>
  <si>
    <t>(leave one blank for one-sided inequality)</t>
  </si>
  <si>
    <t>Know U stdev=</t>
  </si>
  <si>
    <t xml:space="preserve">) = </t>
  </si>
  <si>
    <t>&lt; x &lt;</t>
  </si>
  <si>
    <t>P(</t>
  </si>
  <si>
    <t>know an inequality and p and mean, unknown stdev:</t>
  </si>
  <si>
    <t>U</t>
  </si>
  <si>
    <t>Know U and L mean=</t>
  </si>
  <si>
    <t>L</t>
  </si>
  <si>
    <t>(for standard distribution set μ = 0 and σ = 1)</t>
  </si>
  <si>
    <t>Know L mean=</t>
  </si>
  <si>
    <t>s</t>
  </si>
  <si>
    <t xml:space="preserve">σ = </t>
  </si>
  <si>
    <t>Standard Deviation:</t>
  </si>
  <si>
    <t>Know U mean=</t>
  </si>
  <si>
    <t>Know exactly one inequality and p and stdev, unknown mean:</t>
  </si>
  <si>
    <t>m</t>
  </si>
  <si>
    <t xml:space="preserve">μ = </t>
  </si>
  <si>
    <t>Mean:</t>
  </si>
  <si>
    <t>Fill in any known values:</t>
  </si>
  <si>
    <t>Normal Distribution Calculator</t>
  </si>
  <si>
    <t xml:space="preserve">Enter values you know, and the calculator will determine unknowns.  </t>
  </si>
  <si>
    <t>Examples:</t>
  </si>
  <si>
    <t xml:space="preserve">If you know the mean and the standard deviation of the distribution, </t>
  </si>
  <si>
    <t xml:space="preserve">the calculator can tell you the probability for a given range of x.  </t>
  </si>
  <si>
    <t>If you know the probability for a particular range, the calculator can determine</t>
  </si>
  <si>
    <t xml:space="preserve">either the mean or the standard deviation given one of them.  </t>
  </si>
  <si>
    <t xml:space="preserve">If you know the mean and standard deviation and the probability, </t>
  </si>
  <si>
    <t>the calculator can give some potential ranges (including a symmetrical</t>
  </si>
  <si>
    <t xml:space="preserve">range).  </t>
  </si>
  <si>
    <t>Normal Calc</t>
  </si>
  <si>
    <t>Binomial Table</t>
  </si>
  <si>
    <t xml:space="preserve">Enter the values for number of trials, probability of success and number of successes, </t>
  </si>
  <si>
    <t xml:space="preserve">and the calculator will give values for the cumulative probability.  </t>
  </si>
  <si>
    <t>Alternatively, click on the heading to change from cumulative to standard binomial</t>
  </si>
  <si>
    <t xml:space="preserve">and calculate individual probabilities.  </t>
  </si>
  <si>
    <t>distribution tables (specifically the tables included in the AQA A-level Formula Book)</t>
  </si>
  <si>
    <t>Note that one of the values given by the table is what would be found by using binomial</t>
  </si>
  <si>
    <t>The other uses the built-in Excel calculator to give more precise values, and for a much</t>
  </si>
  <si>
    <t xml:space="preserve">broader range.  </t>
  </si>
  <si>
    <t>Normal Tables</t>
  </si>
  <si>
    <t>The tables on the left give values as found in a normal distribution table (again, specifically</t>
  </si>
  <si>
    <t>those found in the AQA A-level Formula Book).  They also give more precise values as</t>
  </si>
  <si>
    <t xml:space="preserve">calculated by Excel.  </t>
  </si>
  <si>
    <t>The tables on the right are more flexible, giving you the chance to input mean and</t>
  </si>
  <si>
    <t xml:space="preserve">standard deviation.  </t>
  </si>
  <si>
    <t xml:space="preserve">The tables below use the inverse normal function to give percentage points.  </t>
  </si>
  <si>
    <t xml:space="preserve">Again, one gives values as found in the formula book and one is more general.  </t>
  </si>
  <si>
    <t>(Click above to change between normal and cumulative)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</si>
</sst>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Fill="1"/>
    <xf numFmtId="0" fontId="0" fillId="3" borderId="13" xfId="0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5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22" xfId="0" applyFill="1" applyBorder="1" applyAlignment="1" applyProtection="1">
      <alignment horizontal="right"/>
      <protection locked="0"/>
    </xf>
    <xf numFmtId="0" fontId="0" fillId="3" borderId="23" xfId="0" applyFill="1" applyBorder="1" applyAlignment="1" applyProtection="1">
      <alignment horizontal="right"/>
      <protection locked="0"/>
    </xf>
    <xf numFmtId="0" fontId="0" fillId="3" borderId="21" xfId="0" applyFill="1" applyBorder="1" applyAlignment="1" applyProtection="1">
      <alignment horizontal="right"/>
      <protection locked="0"/>
    </xf>
    <xf numFmtId="0" fontId="2" fillId="2" borderId="0" xfId="0" applyFont="1" applyFill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7" fillId="2" borderId="0" xfId="0" applyFont="1" applyFill="1"/>
    <xf numFmtId="0" fontId="5" fillId="2" borderId="0" xfId="0" applyFont="1" applyFill="1" applyBorder="1" applyProtection="1">
      <protection locked="0"/>
    </xf>
    <xf numFmtId="0" fontId="7" fillId="2" borderId="0" xfId="0" applyFont="1" applyFill="1" applyAlignment="1">
      <alignment shrinkToFit="1"/>
    </xf>
    <xf numFmtId="0" fontId="4" fillId="3" borderId="4" xfId="0" applyFont="1" applyFill="1" applyBorder="1" applyAlignment="1" applyProtection="1">
      <alignment shrinkToFit="1"/>
      <protection locked="0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shrinkToFit="1"/>
    </xf>
    <xf numFmtId="0" fontId="1" fillId="0" borderId="0" xfId="0" applyFont="1"/>
    <xf numFmtId="0" fontId="11" fillId="0" borderId="0" xfId="0" applyFont="1"/>
    <xf numFmtId="0" fontId="0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shrinkToFit="1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1" fillId="2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Spin" dx="22" fmlaLink="$G$9" max="8" page="10" val="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7</xdr:row>
          <xdr:rowOff>219075</xdr:rowOff>
        </xdr:from>
        <xdr:to>
          <xdr:col>6</xdr:col>
          <xdr:colOff>257175</xdr:colOff>
          <xdr:row>9</xdr:row>
          <xdr:rowOff>57150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1"/>
  <sheetViews>
    <sheetView tabSelected="1" workbookViewId="0"/>
  </sheetViews>
  <sheetFormatPr defaultColWidth="0" defaultRowHeight="15" zeroHeight="1" x14ac:dyDescent="0.25"/>
  <cols>
    <col min="1" max="10" width="9.140625" customWidth="1"/>
    <col min="11" max="16384" width="9.140625" hidden="1"/>
  </cols>
  <sheetData>
    <row r="1" spans="2:2" x14ac:dyDescent="0.25"/>
    <row r="2" spans="2:2" x14ac:dyDescent="0.25">
      <c r="B2" s="43" t="s">
        <v>65</v>
      </c>
    </row>
    <row r="3" spans="2:2" x14ac:dyDescent="0.25"/>
    <row r="4" spans="2:2" x14ac:dyDescent="0.25">
      <c r="B4" t="s">
        <v>66</v>
      </c>
    </row>
    <row r="5" spans="2:2" x14ac:dyDescent="0.25">
      <c r="B5" t="s">
        <v>67</v>
      </c>
    </row>
    <row r="6" spans="2:2" x14ac:dyDescent="0.25"/>
    <row r="7" spans="2:2" x14ac:dyDescent="0.25">
      <c r="B7" t="s">
        <v>68</v>
      </c>
    </row>
    <row r="8" spans="2:2" x14ac:dyDescent="0.25">
      <c r="B8" t="s">
        <v>69</v>
      </c>
    </row>
    <row r="9" spans="2:2" x14ac:dyDescent="0.25"/>
    <row r="10" spans="2:2" x14ac:dyDescent="0.25">
      <c r="B10" t="s">
        <v>71</v>
      </c>
    </row>
    <row r="11" spans="2:2" x14ac:dyDescent="0.25">
      <c r="B11" t="s">
        <v>70</v>
      </c>
    </row>
    <row r="12" spans="2:2" x14ac:dyDescent="0.25">
      <c r="B12" t="s">
        <v>72</v>
      </c>
    </row>
    <row r="13" spans="2:2" x14ac:dyDescent="0.25">
      <c r="B13" t="s">
        <v>73</v>
      </c>
    </row>
    <row r="14" spans="2:2" x14ac:dyDescent="0.25"/>
    <row r="15" spans="2:2" x14ac:dyDescent="0.25">
      <c r="B15" s="43" t="s">
        <v>74</v>
      </c>
    </row>
    <row r="16" spans="2:2" x14ac:dyDescent="0.25">
      <c r="B16" s="43"/>
    </row>
    <row r="17" spans="2:2" x14ac:dyDescent="0.25">
      <c r="B17" s="45" t="s">
        <v>75</v>
      </c>
    </row>
    <row r="18" spans="2:2" x14ac:dyDescent="0.25">
      <c r="B18" s="45" t="s">
        <v>76</v>
      </c>
    </row>
    <row r="19" spans="2:2" x14ac:dyDescent="0.25">
      <c r="B19" s="45" t="s">
        <v>77</v>
      </c>
    </row>
    <row r="20" spans="2:2" x14ac:dyDescent="0.25">
      <c r="B20" s="45"/>
    </row>
    <row r="21" spans="2:2" x14ac:dyDescent="0.25">
      <c r="B21" s="45" t="s">
        <v>78</v>
      </c>
    </row>
    <row r="22" spans="2:2" x14ac:dyDescent="0.25">
      <c r="B22" s="45" t="s">
        <v>79</v>
      </c>
    </row>
    <row r="23" spans="2:2" x14ac:dyDescent="0.25">
      <c r="B23" s="45"/>
    </row>
    <row r="24" spans="2:2" x14ac:dyDescent="0.25">
      <c r="B24" s="45" t="s">
        <v>80</v>
      </c>
    </row>
    <row r="25" spans="2:2" x14ac:dyDescent="0.25">
      <c r="B25" s="45" t="s">
        <v>81</v>
      </c>
    </row>
    <row r="26" spans="2:2" x14ac:dyDescent="0.25">
      <c r="B26" s="45"/>
    </row>
    <row r="27" spans="2:2" x14ac:dyDescent="0.25">
      <c r="B27" s="43" t="s">
        <v>64</v>
      </c>
    </row>
    <row r="28" spans="2:2" x14ac:dyDescent="0.25"/>
    <row r="29" spans="2:2" x14ac:dyDescent="0.25">
      <c r="B29" t="s">
        <v>55</v>
      </c>
    </row>
    <row r="30" spans="2:2" x14ac:dyDescent="0.25"/>
    <row r="31" spans="2:2" x14ac:dyDescent="0.25">
      <c r="B31" s="44" t="s">
        <v>56</v>
      </c>
    </row>
    <row r="32" spans="2:2" x14ac:dyDescent="0.25">
      <c r="B32" t="s">
        <v>57</v>
      </c>
    </row>
    <row r="33" spans="2:2" x14ac:dyDescent="0.25">
      <c r="B33" t="s">
        <v>58</v>
      </c>
    </row>
    <row r="34" spans="2:2" x14ac:dyDescent="0.25"/>
    <row r="35" spans="2:2" x14ac:dyDescent="0.25">
      <c r="B35" t="s">
        <v>59</v>
      </c>
    </row>
    <row r="36" spans="2:2" x14ac:dyDescent="0.25">
      <c r="B36" t="s">
        <v>60</v>
      </c>
    </row>
    <row r="37" spans="2:2" x14ac:dyDescent="0.25"/>
    <row r="38" spans="2:2" x14ac:dyDescent="0.25">
      <c r="B38" t="s">
        <v>61</v>
      </c>
    </row>
    <row r="39" spans="2:2" x14ac:dyDescent="0.25">
      <c r="B39" t="s">
        <v>62</v>
      </c>
    </row>
    <row r="40" spans="2:2" x14ac:dyDescent="0.25">
      <c r="B40" t="s">
        <v>63</v>
      </c>
    </row>
    <row r="41" spans="2:2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35"/>
  <sheetViews>
    <sheetView workbookViewId="0">
      <selection activeCell="B6" sqref="B6"/>
    </sheetView>
  </sheetViews>
  <sheetFormatPr defaultColWidth="0" defaultRowHeight="15" zeroHeight="1" x14ac:dyDescent="0.25"/>
  <cols>
    <col min="1" max="1" width="9.140625" customWidth="1"/>
    <col min="2" max="2" width="8.140625" customWidth="1"/>
    <col min="3" max="3" width="11.85546875" customWidth="1"/>
    <col min="4" max="4" width="10.85546875" customWidth="1"/>
    <col min="5" max="6" width="15.42578125" customWidth="1"/>
    <col min="7" max="7" width="9.140625" customWidth="1"/>
    <col min="8" max="16384" width="9.140625" hidden="1"/>
  </cols>
  <sheetData>
    <row r="1" spans="1:7" x14ac:dyDescent="0.25">
      <c r="A1" s="20"/>
      <c r="B1" s="20"/>
      <c r="C1" s="20"/>
      <c r="D1" s="20"/>
      <c r="E1" s="20"/>
      <c r="F1" s="20"/>
      <c r="G1" s="20"/>
    </row>
    <row r="2" spans="1:7" x14ac:dyDescent="0.25">
      <c r="A2" s="20"/>
      <c r="B2" s="48" t="s">
        <v>4</v>
      </c>
      <c r="C2" s="48"/>
      <c r="D2" s="48"/>
      <c r="E2" s="48"/>
      <c r="F2" s="48"/>
      <c r="G2" s="20"/>
    </row>
    <row r="3" spans="1:7" ht="15.75" thickBot="1" x14ac:dyDescent="0.3">
      <c r="A3" s="20"/>
      <c r="B3" s="56" t="s">
        <v>82</v>
      </c>
      <c r="C3" s="56"/>
      <c r="D3" s="56"/>
      <c r="E3" s="56"/>
      <c r="F3" s="56"/>
      <c r="G3" s="20"/>
    </row>
    <row r="4" spans="1:7" x14ac:dyDescent="0.25">
      <c r="A4" s="20"/>
      <c r="B4" s="1" t="s">
        <v>7</v>
      </c>
      <c r="C4" s="5" t="s">
        <v>8</v>
      </c>
      <c r="D4" s="5" t="s">
        <v>5</v>
      </c>
      <c r="E4" s="46" t="s">
        <v>6</v>
      </c>
      <c r="F4" s="47"/>
      <c r="G4" s="20"/>
    </row>
    <row r="5" spans="1:7" ht="15.75" thickBot="1" x14ac:dyDescent="0.3">
      <c r="A5" s="20"/>
      <c r="B5" s="2" t="s">
        <v>18</v>
      </c>
      <c r="C5" s="6" t="s">
        <v>9</v>
      </c>
      <c r="D5" s="6" t="s">
        <v>11</v>
      </c>
      <c r="E5" s="3" t="s">
        <v>1</v>
      </c>
      <c r="F5" s="4" t="s">
        <v>2</v>
      </c>
      <c r="G5" s="20"/>
    </row>
    <row r="6" spans="1:7" x14ac:dyDescent="0.25">
      <c r="A6" s="20"/>
      <c r="B6" s="23"/>
      <c r="C6" s="30"/>
      <c r="D6" s="30"/>
      <c r="E6" s="7" t="str">
        <f>IF(OR(ISBLANK(B6),ISBLANK(C6),ISBLANK(D6)),"",IF(OR(ISERROR(MATCH(C6,$C$17:$C$34,0)),ISERROR(MATCH(B6,$B$17:$B$35,0))),"(not found)",TEXT(ROUND(_xlfn.BINOM.DIST(D6,B6,ROUND(C6,2),B2=C16),4),"0.0000")))</f>
        <v/>
      </c>
      <c r="F6" s="8" t="str">
        <f>IF(OR(B6="",C6="",D6=""),"",_xlfn.BINOM.DIST(D6,B6,C6,$B$2=$C$16))</f>
        <v/>
      </c>
      <c r="G6" s="21"/>
    </row>
    <row r="7" spans="1:7" x14ac:dyDescent="0.25">
      <c r="A7" s="20"/>
      <c r="B7" s="24"/>
      <c r="C7" s="28"/>
      <c r="D7" s="28"/>
      <c r="E7" s="9" t="str">
        <f>IF(OR(ISBLANK(B7),ISBLANK(C7),ISBLANK(D7)),"",IF(OR(ISERROR(MATCH(C7,$C$17:$C$34,0)),ISERROR(MATCH(B7,$B$17:$B$35,0))),"(not found)",TEXT(ROUND(_xlfn.BINOM.DIST(D7,B7,ROUND(C7,2),B16=C4),4),"0.0000")))</f>
        <v/>
      </c>
      <c r="F7" s="10" t="str">
        <f t="shared" ref="F7:F15" si="0">IF(OR(B7="",C7="",D7=""),"",_xlfn.BINOM.DIST(D7,B7,C7,$B$2=$C$16))</f>
        <v/>
      </c>
      <c r="G7" s="21"/>
    </row>
    <row r="8" spans="1:7" x14ac:dyDescent="0.25">
      <c r="A8" s="20"/>
      <c r="B8" s="24"/>
      <c r="C8" s="28"/>
      <c r="D8" s="28"/>
      <c r="E8" s="9" t="str">
        <f>IF(OR(ISBLANK(B8),ISBLANK(C8),ISBLANK(D8)),"",IF(OR(ISERROR(MATCH(C8,$C$17:$C$34,0)),ISERROR(MATCH(B8,$B$17:$B$35,0))),"(not found)",TEXT(ROUND(_xlfn.BINOM.DIST(D8,B8,ROUND(C8,2),B4=C5),4),"0.0000")))</f>
        <v/>
      </c>
      <c r="F8" s="10" t="str">
        <f t="shared" si="0"/>
        <v/>
      </c>
      <c r="G8" s="21"/>
    </row>
    <row r="9" spans="1:7" x14ac:dyDescent="0.25">
      <c r="A9" s="20"/>
      <c r="B9" s="24"/>
      <c r="C9" s="28"/>
      <c r="D9" s="28"/>
      <c r="E9" s="9" t="str">
        <f>IF(OR(ISBLANK(B9),ISBLANK(C9),ISBLANK(D9)),"",IF(OR(ISERROR(MATCH(C9,$C$17:$C$34,0)),ISERROR(MATCH(B9,$B$17:$B$35,0))),"(not found)",TEXT(ROUND(_xlfn.BINOM.DIST(D9,B9,ROUND(C9,2),B5=C6),4),"0.0000")))</f>
        <v/>
      </c>
      <c r="F9" s="10" t="str">
        <f t="shared" si="0"/>
        <v/>
      </c>
      <c r="G9" s="21"/>
    </row>
    <row r="10" spans="1:7" x14ac:dyDescent="0.25">
      <c r="A10" s="20"/>
      <c r="B10" s="24"/>
      <c r="C10" s="28"/>
      <c r="D10" s="28"/>
      <c r="E10" s="9" t="str">
        <f>IF(OR(ISBLANK(B10),ISBLANK(C10),ISBLANK(D10)),"",IF(OR(ISERROR(MATCH(C10,$C$17:$C$34,0)),ISERROR(MATCH(B10,$B$17:$B$35,0))),"(not found)",TEXT(ROUND(_xlfn.BINOM.DIST(D10,B10,ROUND(C10,2),#REF!=#REF!),4),"0.0000")))</f>
        <v/>
      </c>
      <c r="F10" s="10" t="str">
        <f t="shared" si="0"/>
        <v/>
      </c>
      <c r="G10" s="21"/>
    </row>
    <row r="11" spans="1:7" x14ac:dyDescent="0.25">
      <c r="A11" s="20"/>
      <c r="B11" s="24"/>
      <c r="C11" s="28"/>
      <c r="D11" s="28"/>
      <c r="E11" s="9" t="str">
        <f>IF(OR(ISBLANK(B11),ISBLANK(C11),ISBLANK(D11)),"",IF(OR(ISERROR(MATCH(C11,$C$17:$C$34,0)),ISERROR(MATCH(B11,$B$17:$B$35,0))),"(not found)",TEXT(ROUND(_xlfn.BINOM.DIST(D11,B11,ROUND(C11,2),#REF!=#REF!),4),"0.0000")))</f>
        <v/>
      </c>
      <c r="F11" s="10" t="str">
        <f t="shared" si="0"/>
        <v/>
      </c>
      <c r="G11" s="21"/>
    </row>
    <row r="12" spans="1:7" x14ac:dyDescent="0.25">
      <c r="A12" s="20"/>
      <c r="B12" s="24"/>
      <c r="C12" s="28"/>
      <c r="D12" s="28"/>
      <c r="E12" s="9" t="str">
        <f>IF(OR(ISBLANK(B12),ISBLANK(C12),ISBLANK(D12)),"",IF(OR(ISERROR(MATCH(C12,$C$17:$C$34,0)),ISERROR(MATCH(B12,$B$17:$B$35,0))),"(not found)",TEXT(ROUND(_xlfn.BINOM.DIST(D12,B12,ROUND(C12,2),#REF!=#REF!),4),"0.0000")))</f>
        <v/>
      </c>
      <c r="F12" s="10" t="str">
        <f t="shared" si="0"/>
        <v/>
      </c>
      <c r="G12" s="21"/>
    </row>
    <row r="13" spans="1:7" x14ac:dyDescent="0.25">
      <c r="A13" s="20"/>
      <c r="B13" s="24"/>
      <c r="C13" s="28"/>
      <c r="D13" s="28"/>
      <c r="E13" s="9" t="str">
        <f>IF(OR(ISBLANK(B13),ISBLANK(C13),ISBLANK(D13)),"",IF(OR(ISERROR(MATCH(C13,$C$17:$C$34,0)),ISERROR(MATCH(B13,$B$17:$B$35,0))),"(not found)",TEXT(ROUND(_xlfn.BINOM.DIST(D13,B13,ROUND(C13,2),#REF!=C10),4),"0.0000")))</f>
        <v/>
      </c>
      <c r="F13" s="10" t="str">
        <f t="shared" si="0"/>
        <v/>
      </c>
      <c r="G13" s="21"/>
    </row>
    <row r="14" spans="1:7" x14ac:dyDescent="0.25">
      <c r="A14" s="20"/>
      <c r="B14" s="24"/>
      <c r="C14" s="28"/>
      <c r="D14" s="28"/>
      <c r="E14" s="9" t="str">
        <f>IF(OR(ISBLANK(B14),ISBLANK(C14),ISBLANK(D14)),"",IF(OR(ISERROR(MATCH(C14,$C$17:$C$34,0)),ISERROR(MATCH(B14,$B$17:$B$35,0))),"(not found)",TEXT(ROUND(_xlfn.BINOM.DIST(D14,B14,ROUND(C14,2),B10=C11),4),"0.0000")))</f>
        <v/>
      </c>
      <c r="F14" s="10" t="str">
        <f t="shared" si="0"/>
        <v/>
      </c>
      <c r="G14" s="21"/>
    </row>
    <row r="15" spans="1:7" ht="15.75" thickBot="1" x14ac:dyDescent="0.3">
      <c r="A15" s="20"/>
      <c r="B15" s="25"/>
      <c r="C15" s="29"/>
      <c r="D15" s="29"/>
      <c r="E15" s="11" t="str">
        <f>IF(OR(ISBLANK(B15),ISBLANK(C15),ISBLANK(D15)),"",IF(OR(ISERROR(MATCH(C15,$C$17:$C$34,0)),ISERROR(MATCH(B15,$B$17:$B$35,0))),"(not found)",TEXT(ROUND(_xlfn.BINOM.DIST(D15,B15,ROUND(C15,2),B11=C12),4),"0.0000")))</f>
        <v/>
      </c>
      <c r="F15" s="12" t="str">
        <f t="shared" si="0"/>
        <v/>
      </c>
      <c r="G15" s="21"/>
    </row>
    <row r="16" spans="1:7" x14ac:dyDescent="0.25">
      <c r="A16" s="20"/>
      <c r="B16" s="31" t="s">
        <v>3</v>
      </c>
      <c r="C16" s="31" t="s">
        <v>4</v>
      </c>
      <c r="D16" s="20"/>
      <c r="E16" s="20"/>
      <c r="F16" s="20"/>
      <c r="G16" s="20"/>
    </row>
    <row r="17" spans="1:7" x14ac:dyDescent="0.25">
      <c r="A17" s="20"/>
      <c r="B17" s="31">
        <v>2</v>
      </c>
      <c r="C17" s="31">
        <v>0.01</v>
      </c>
      <c r="D17" s="20"/>
      <c r="E17" s="20"/>
      <c r="F17" s="20"/>
      <c r="G17" s="20"/>
    </row>
    <row r="18" spans="1:7" x14ac:dyDescent="0.25">
      <c r="A18" s="20"/>
      <c r="B18" s="31">
        <v>3</v>
      </c>
      <c r="C18" s="31">
        <v>0.02</v>
      </c>
      <c r="D18" s="20"/>
      <c r="E18" s="20"/>
      <c r="F18" s="20"/>
      <c r="G18" s="20"/>
    </row>
    <row r="19" spans="1:7" x14ac:dyDescent="0.25">
      <c r="A19" s="20"/>
      <c r="B19" s="31">
        <v>4</v>
      </c>
      <c r="C19" s="31">
        <v>0.03</v>
      </c>
      <c r="D19" s="20"/>
      <c r="E19" s="20"/>
      <c r="F19" s="20"/>
      <c r="G19" s="20"/>
    </row>
    <row r="20" spans="1:7" x14ac:dyDescent="0.25">
      <c r="A20" s="20"/>
      <c r="B20" s="31">
        <v>5</v>
      </c>
      <c r="C20" s="31">
        <v>0.04</v>
      </c>
      <c r="D20" s="20"/>
      <c r="E20" s="20"/>
      <c r="F20" s="20"/>
      <c r="G20" s="20"/>
    </row>
    <row r="21" spans="1:7" x14ac:dyDescent="0.25">
      <c r="A21" s="20"/>
      <c r="B21" s="31">
        <v>6</v>
      </c>
      <c r="C21" s="31">
        <v>0.05</v>
      </c>
      <c r="D21" s="20"/>
      <c r="E21" s="20"/>
      <c r="F21" s="20"/>
      <c r="G21" s="20"/>
    </row>
    <row r="22" spans="1:7" x14ac:dyDescent="0.25">
      <c r="A22" s="20"/>
      <c r="B22" s="31">
        <v>7</v>
      </c>
      <c r="C22" s="31">
        <v>0.06</v>
      </c>
      <c r="D22" s="20"/>
      <c r="E22" s="20"/>
      <c r="F22" s="20"/>
      <c r="G22" s="20"/>
    </row>
    <row r="23" spans="1:7" x14ac:dyDescent="0.25">
      <c r="A23" s="20"/>
      <c r="B23" s="31">
        <v>8</v>
      </c>
      <c r="C23" s="31">
        <v>7.0000000000000007E-2</v>
      </c>
      <c r="D23" s="20"/>
      <c r="E23" s="20"/>
      <c r="F23" s="20"/>
      <c r="G23" s="20"/>
    </row>
    <row r="24" spans="1:7" x14ac:dyDescent="0.25">
      <c r="A24" s="20"/>
      <c r="B24" s="31">
        <v>9</v>
      </c>
      <c r="C24" s="31">
        <v>0.08</v>
      </c>
      <c r="D24" s="20"/>
      <c r="E24" s="20"/>
      <c r="F24" s="20"/>
      <c r="G24" s="20"/>
    </row>
    <row r="25" spans="1:7" x14ac:dyDescent="0.25">
      <c r="A25" s="20"/>
      <c r="B25" s="31">
        <v>10</v>
      </c>
      <c r="C25" s="31">
        <v>0.09</v>
      </c>
      <c r="D25" s="20"/>
      <c r="E25" s="20"/>
      <c r="F25" s="20"/>
      <c r="G25" s="20"/>
    </row>
    <row r="26" spans="1:7" x14ac:dyDescent="0.25">
      <c r="A26" s="20"/>
      <c r="B26" s="31">
        <v>11</v>
      </c>
      <c r="C26" s="31">
        <v>0.1</v>
      </c>
      <c r="D26" s="20"/>
      <c r="E26" s="20"/>
      <c r="F26" s="20"/>
      <c r="G26" s="20"/>
    </row>
    <row r="27" spans="1:7" x14ac:dyDescent="0.25">
      <c r="A27" s="20"/>
      <c r="B27" s="31">
        <v>12</v>
      </c>
      <c r="C27" s="31">
        <v>0.15</v>
      </c>
      <c r="D27" s="20"/>
      <c r="E27" s="20"/>
      <c r="F27" s="20"/>
      <c r="G27" s="20"/>
    </row>
    <row r="28" spans="1:7" x14ac:dyDescent="0.25">
      <c r="A28" s="20"/>
      <c r="B28" s="31">
        <v>13</v>
      </c>
      <c r="C28" s="31">
        <v>0.2</v>
      </c>
      <c r="D28" s="20"/>
      <c r="E28" s="20"/>
      <c r="F28" s="20"/>
      <c r="G28" s="20"/>
    </row>
    <row r="29" spans="1:7" x14ac:dyDescent="0.25">
      <c r="A29" s="20"/>
      <c r="B29" s="31">
        <v>14</v>
      </c>
      <c r="C29" s="31">
        <v>0.25</v>
      </c>
      <c r="D29" s="20"/>
      <c r="E29" s="20"/>
      <c r="F29" s="20"/>
      <c r="G29" s="20"/>
    </row>
    <row r="30" spans="1:7" x14ac:dyDescent="0.25">
      <c r="A30" s="20"/>
      <c r="B30" s="31">
        <v>15</v>
      </c>
      <c r="C30" s="31">
        <v>0.3</v>
      </c>
      <c r="D30" s="20"/>
      <c r="E30" s="20"/>
      <c r="F30" s="20"/>
      <c r="G30" s="20"/>
    </row>
    <row r="31" spans="1:7" x14ac:dyDescent="0.25">
      <c r="A31" s="20"/>
      <c r="B31" s="31">
        <v>20</v>
      </c>
      <c r="C31" s="31">
        <v>0.35</v>
      </c>
      <c r="D31" s="20"/>
      <c r="E31" s="20"/>
      <c r="F31" s="20"/>
      <c r="G31" s="20"/>
    </row>
    <row r="32" spans="1:7" x14ac:dyDescent="0.25">
      <c r="A32" s="20"/>
      <c r="B32" s="31">
        <v>25</v>
      </c>
      <c r="C32" s="31">
        <v>0.4</v>
      </c>
      <c r="D32" s="20"/>
      <c r="E32" s="20"/>
      <c r="F32" s="20"/>
      <c r="G32" s="20"/>
    </row>
    <row r="33" spans="1:7" x14ac:dyDescent="0.25">
      <c r="A33" s="20"/>
      <c r="B33" s="31">
        <v>30</v>
      </c>
      <c r="C33" s="31">
        <v>0.45</v>
      </c>
      <c r="D33" s="20"/>
      <c r="E33" s="20"/>
      <c r="F33" s="20"/>
      <c r="G33" s="20"/>
    </row>
    <row r="34" spans="1:7" x14ac:dyDescent="0.25">
      <c r="A34" s="20"/>
      <c r="B34" s="31">
        <v>40</v>
      </c>
      <c r="C34" s="31">
        <v>0.5</v>
      </c>
      <c r="D34" s="20"/>
      <c r="E34" s="20"/>
      <c r="F34" s="20"/>
      <c r="G34" s="20"/>
    </row>
    <row r="35" spans="1:7" x14ac:dyDescent="0.25">
      <c r="A35" s="20"/>
      <c r="B35" s="31">
        <v>50</v>
      </c>
      <c r="C35" s="31"/>
      <c r="D35" s="20"/>
      <c r="E35" s="20"/>
      <c r="F35" s="20"/>
      <c r="G35" s="20"/>
    </row>
  </sheetData>
  <mergeCells count="3">
    <mergeCell ref="E4:F4"/>
    <mergeCell ref="B2:F2"/>
    <mergeCell ref="B3:F3"/>
  </mergeCells>
  <dataValidations count="1">
    <dataValidation type="list" allowBlank="1" sqref="B2:F2">
      <formula1>$B$16:$C$16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70"/>
  <sheetViews>
    <sheetView workbookViewId="0">
      <selection activeCell="B6" sqref="B6"/>
    </sheetView>
  </sheetViews>
  <sheetFormatPr defaultColWidth="0" defaultRowHeight="15" zeroHeight="1" x14ac:dyDescent="0.25"/>
  <cols>
    <col min="1" max="1" width="9.140625" customWidth="1"/>
    <col min="2" max="2" width="12.5703125" customWidth="1"/>
    <col min="3" max="3" width="12.42578125" customWidth="1"/>
    <col min="4" max="4" width="15.42578125" customWidth="1"/>
    <col min="5" max="5" width="9.140625" customWidth="1"/>
    <col min="6" max="6" width="7.7109375" customWidth="1"/>
    <col min="7" max="7" width="18.5703125" customWidth="1"/>
    <col min="8" max="8" width="12.5703125" customWidth="1"/>
    <col min="9" max="9" width="15.42578125" customWidth="1"/>
    <col min="10" max="10" width="9.140625" customWidth="1"/>
    <col min="11" max="11" width="17.140625" hidden="1" customWidth="1"/>
    <col min="12" max="12" width="11.85546875" hidden="1" customWidth="1"/>
    <col min="13" max="13" width="15.42578125" hidden="1" customWidth="1"/>
    <col min="14" max="16384" width="9.140625" hidden="1"/>
  </cols>
  <sheetData>
    <row r="1" spans="1:10" ht="18.75" x14ac:dyDescent="0.3">
      <c r="A1" s="20"/>
      <c r="B1" s="50" t="s">
        <v>22</v>
      </c>
      <c r="C1" s="50"/>
      <c r="D1" s="50"/>
      <c r="E1" s="50"/>
      <c r="F1" s="50"/>
      <c r="G1" s="50"/>
      <c r="H1" s="50"/>
      <c r="I1" s="50"/>
      <c r="J1" s="20"/>
    </row>
    <row r="2" spans="1:10" x14ac:dyDescent="0.25">
      <c r="A2" s="20"/>
      <c r="B2" s="49" t="s">
        <v>17</v>
      </c>
      <c r="C2" s="49"/>
      <c r="D2" s="49"/>
      <c r="E2" s="20"/>
      <c r="F2" s="49" t="s">
        <v>12</v>
      </c>
      <c r="G2" s="49"/>
      <c r="H2" s="49"/>
      <c r="I2" s="49"/>
      <c r="J2" s="20"/>
    </row>
    <row r="3" spans="1:10" ht="15.75" thickBo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20"/>
      <c r="B4" s="1" t="s">
        <v>0</v>
      </c>
      <c r="C4" s="46" t="s">
        <v>10</v>
      </c>
      <c r="D4" s="47"/>
      <c r="E4" s="20"/>
      <c r="F4" s="1" t="s">
        <v>13</v>
      </c>
      <c r="G4" s="5" t="s">
        <v>14</v>
      </c>
      <c r="H4" s="5" t="s">
        <v>5</v>
      </c>
      <c r="I4" s="13" t="s">
        <v>20</v>
      </c>
      <c r="J4" s="20"/>
    </row>
    <row r="5" spans="1:10" ht="15.75" thickBot="1" x14ac:dyDescent="0.3">
      <c r="A5" s="20"/>
      <c r="B5" s="2" t="s">
        <v>19</v>
      </c>
      <c r="C5" s="3" t="s">
        <v>1</v>
      </c>
      <c r="D5" s="4" t="s">
        <v>2</v>
      </c>
      <c r="E5" s="20"/>
      <c r="F5" s="2" t="s">
        <v>15</v>
      </c>
      <c r="G5" s="6" t="s">
        <v>16</v>
      </c>
      <c r="H5" s="6" t="s">
        <v>19</v>
      </c>
      <c r="I5" s="4" t="s">
        <v>2</v>
      </c>
      <c r="J5" s="20"/>
    </row>
    <row r="6" spans="1:10" x14ac:dyDescent="0.25">
      <c r="A6" s="21"/>
      <c r="B6" s="23"/>
      <c r="C6" s="7" t="str">
        <f t="shared" ref="C6" si="0">IF(B6="","",IF(B6&lt;0,"(not found)",TEXT(ROUND(_xlfn.NORM.DIST(ROUND(B6,2),0,1,TRUE),5),"0.00000")))</f>
        <v/>
      </c>
      <c r="D6" s="8" t="str">
        <f>IF(B6="","",_xlfn.NORM.DIST(B6,0,1,TRUE))</f>
        <v/>
      </c>
      <c r="E6" s="20"/>
      <c r="F6" s="26"/>
      <c r="G6" s="27"/>
      <c r="H6" s="27"/>
      <c r="I6" s="14" t="str">
        <f>IF(OR(ISBLANK(F6),ISBLANK(G6),ISBLANK(H6)),"",_xlfn.NORM.DIST(H6,F6,G6,TRUE))</f>
        <v/>
      </c>
      <c r="J6" s="20"/>
    </row>
    <row r="7" spans="1:10" x14ac:dyDescent="0.25">
      <c r="A7" s="21"/>
      <c r="B7" s="24"/>
      <c r="C7" s="9" t="str">
        <f>IF(B7="","",IF(B7&lt;0,"(not found)",TEXT(ROUND(_xlfn.NORM.DIST(ROUND(B7,2),0,1,TRUE),5),"0.00000")))</f>
        <v/>
      </c>
      <c r="D7" s="10" t="str">
        <f>IF(B7="","",_xlfn.NORM.DIST(B7,0,1,TRUE))</f>
        <v/>
      </c>
      <c r="E7" s="20"/>
      <c r="F7" s="24"/>
      <c r="G7" s="28"/>
      <c r="H7" s="28"/>
      <c r="I7" s="8" t="str">
        <f>IF(OR(ISBLANK(F7),ISBLANK(G7),ISBLANK(H7)),"",_xlfn.NORM.DIST(H7,F7,G7,TRUE))</f>
        <v/>
      </c>
      <c r="J7" s="20"/>
    </row>
    <row r="8" spans="1:10" x14ac:dyDescent="0.25">
      <c r="A8" s="21"/>
      <c r="B8" s="24"/>
      <c r="C8" s="9" t="str">
        <f t="shared" ref="C8:C10" si="1">IF(B8="","",IF(B8&lt;0,"(not found)",TEXT(ROUND(_xlfn.NORM.DIST(ROUND(B8,2),0,1,TRUE),5),"0.00000")))</f>
        <v/>
      </c>
      <c r="D8" s="10" t="str">
        <f t="shared" ref="D8:D10" si="2">IF(B8="","",_xlfn.NORM.DIST(B8,0,1,TRUE))</f>
        <v/>
      </c>
      <c r="E8" s="20"/>
      <c r="F8" s="24"/>
      <c r="G8" s="28"/>
      <c r="H8" s="28"/>
      <c r="I8" s="8" t="str">
        <f>IF(OR(ISBLANK(F8),ISBLANK(G8),ISBLANK(H8)),"",_xlfn.NORM.DIST(H8,F8,G8,TRUE))</f>
        <v/>
      </c>
      <c r="J8" s="20"/>
    </row>
    <row r="9" spans="1:10" x14ac:dyDescent="0.25">
      <c r="A9" s="21"/>
      <c r="B9" s="24"/>
      <c r="C9" s="9" t="str">
        <f t="shared" si="1"/>
        <v/>
      </c>
      <c r="D9" s="10" t="str">
        <f t="shared" si="2"/>
        <v/>
      </c>
      <c r="E9" s="20"/>
      <c r="F9" s="24"/>
      <c r="G9" s="28"/>
      <c r="H9" s="28"/>
      <c r="I9" s="8" t="str">
        <f>IF(OR(ISBLANK(F9),ISBLANK(G9),ISBLANK(H9)),"",_xlfn.NORM.DIST(H9,F9,G9,TRUE))</f>
        <v/>
      </c>
      <c r="J9" s="20"/>
    </row>
    <row r="10" spans="1:10" ht="15.75" thickBot="1" x14ac:dyDescent="0.3">
      <c r="A10" s="21"/>
      <c r="B10" s="25"/>
      <c r="C10" s="11" t="str">
        <f t="shared" si="1"/>
        <v/>
      </c>
      <c r="D10" s="12" t="str">
        <f t="shared" si="2"/>
        <v/>
      </c>
      <c r="E10" s="20"/>
      <c r="F10" s="25"/>
      <c r="G10" s="29"/>
      <c r="H10" s="29"/>
      <c r="I10" s="15" t="str">
        <f>IF(OR(ISBLANK(F10),ISBLANK(G10),ISBLANK(H10)),"",_xlfn.NORM.DIST(H10,F10,G10,TRUE))</f>
        <v/>
      </c>
      <c r="J10" s="20"/>
    </row>
    <row r="11" spans="1:10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x14ac:dyDescent="0.25">
      <c r="A12" s="20"/>
      <c r="B12" s="49" t="s">
        <v>21</v>
      </c>
      <c r="C12" s="49"/>
      <c r="D12" s="49"/>
      <c r="E12" s="20"/>
      <c r="F12" s="49" t="s">
        <v>21</v>
      </c>
      <c r="G12" s="49"/>
      <c r="H12" s="49"/>
      <c r="I12" s="49"/>
      <c r="J12" s="20"/>
    </row>
    <row r="13" spans="1:10" ht="15.75" thickBo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x14ac:dyDescent="0.25">
      <c r="A14" s="20"/>
      <c r="B14" s="1" t="s">
        <v>10</v>
      </c>
      <c r="C14" s="46" t="s">
        <v>0</v>
      </c>
      <c r="D14" s="47"/>
      <c r="E14" s="20"/>
      <c r="F14" s="1" t="s">
        <v>13</v>
      </c>
      <c r="G14" s="5" t="s">
        <v>14</v>
      </c>
      <c r="H14" s="5" t="s">
        <v>20</v>
      </c>
      <c r="I14" s="13" t="s">
        <v>5</v>
      </c>
      <c r="J14" s="20"/>
    </row>
    <row r="15" spans="1:10" ht="15.75" thickBot="1" x14ac:dyDescent="0.3">
      <c r="A15" s="20"/>
      <c r="B15" s="17" t="s">
        <v>9</v>
      </c>
      <c r="C15" s="18" t="s">
        <v>1</v>
      </c>
      <c r="D15" s="19" t="s">
        <v>2</v>
      </c>
      <c r="E15" s="20"/>
      <c r="F15" s="2" t="s">
        <v>15</v>
      </c>
      <c r="G15" s="6" t="s">
        <v>16</v>
      </c>
      <c r="H15" s="6" t="s">
        <v>9</v>
      </c>
      <c r="I15" s="4" t="s">
        <v>2</v>
      </c>
      <c r="J15" s="20"/>
    </row>
    <row r="16" spans="1:10" x14ac:dyDescent="0.25">
      <c r="A16" s="20"/>
      <c r="B16" s="26"/>
      <c r="C16" s="16" t="str">
        <f>IF(B16="","",IF(B16&lt;0.5,"(not found)",TEXT(ROUND(_xlfn.NORM.INV(ROUND(B16,IF(B16&gt;0.95,3,2)),0,1),4),"0.0000")))</f>
        <v/>
      </c>
      <c r="D16" s="14" t="str">
        <f>IF(B16="","",_xlfn.NORM.INV(B16,0,1))</f>
        <v/>
      </c>
      <c r="E16" s="20"/>
      <c r="F16" s="26"/>
      <c r="G16" s="27"/>
      <c r="H16" s="27"/>
      <c r="I16" s="14" t="str">
        <f>IF(OR(ISBLANK(F16),ISBLANK(G16),ISBLANK(H16)),"",_xlfn.NORM.INV(H16,F16,G16))</f>
        <v/>
      </c>
      <c r="J16" s="20"/>
    </row>
    <row r="17" spans="1:10" x14ac:dyDescent="0.25">
      <c r="A17" s="20"/>
      <c r="B17" s="24"/>
      <c r="C17" s="9" t="str">
        <f t="shared" ref="C17:C20" si="3">IF(B17="","",IF(B17&lt;0.5,"(not found)",TEXT(ROUND(_xlfn.NORM.INV(ROUND(B17,IF(B17&gt;0.95,3,2)),0,1),4),"0.0000")))</f>
        <v/>
      </c>
      <c r="D17" s="10" t="str">
        <f t="shared" ref="D17:D20" si="4">IF(B17="","",_xlfn.NORM.INV(B17,0,1))</f>
        <v/>
      </c>
      <c r="E17" s="20"/>
      <c r="F17" s="24"/>
      <c r="G17" s="28"/>
      <c r="H17" s="28"/>
      <c r="I17" s="8" t="str">
        <f t="shared" ref="I17:I20" si="5">IF(OR(ISBLANK(F17),ISBLANK(G17),ISBLANK(H17)),"",_xlfn.NORM.INV(H17,F17,G17))</f>
        <v/>
      </c>
      <c r="J17" s="20"/>
    </row>
    <row r="18" spans="1:10" x14ac:dyDescent="0.25">
      <c r="A18" s="20"/>
      <c r="B18" s="24"/>
      <c r="C18" s="9" t="str">
        <f t="shared" si="3"/>
        <v/>
      </c>
      <c r="D18" s="10" t="str">
        <f t="shared" si="4"/>
        <v/>
      </c>
      <c r="E18" s="20"/>
      <c r="F18" s="24"/>
      <c r="G18" s="28"/>
      <c r="H18" s="28"/>
      <c r="I18" s="8" t="str">
        <f t="shared" si="5"/>
        <v/>
      </c>
      <c r="J18" s="20"/>
    </row>
    <row r="19" spans="1:10" x14ac:dyDescent="0.25">
      <c r="A19" s="20"/>
      <c r="B19" s="24"/>
      <c r="C19" s="9" t="str">
        <f t="shared" si="3"/>
        <v/>
      </c>
      <c r="D19" s="10" t="str">
        <f t="shared" si="4"/>
        <v/>
      </c>
      <c r="E19" s="20"/>
      <c r="F19" s="24"/>
      <c r="G19" s="28"/>
      <c r="H19" s="28"/>
      <c r="I19" s="8" t="str">
        <f t="shared" si="5"/>
        <v/>
      </c>
      <c r="J19" s="20"/>
    </row>
    <row r="20" spans="1:10" ht="15.75" thickBot="1" x14ac:dyDescent="0.3">
      <c r="A20" s="20"/>
      <c r="B20" s="25"/>
      <c r="C20" s="11" t="str">
        <f t="shared" si="3"/>
        <v/>
      </c>
      <c r="D20" s="12" t="str">
        <f t="shared" si="4"/>
        <v/>
      </c>
      <c r="E20" s="20"/>
      <c r="F20" s="25"/>
      <c r="G20" s="29"/>
      <c r="H20" s="29"/>
      <c r="I20" s="15" t="str">
        <f t="shared" si="5"/>
        <v/>
      </c>
      <c r="J20" s="20"/>
    </row>
    <row r="21" spans="1:10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idden="1" x14ac:dyDescent="0.25">
      <c r="E22" s="22"/>
    </row>
    <row r="23" spans="1:10" hidden="1" x14ac:dyDescent="0.25">
      <c r="E23" s="22"/>
    </row>
    <row r="24" spans="1:10" hidden="1" x14ac:dyDescent="0.25"/>
    <row r="25" spans="1:10" hidden="1" x14ac:dyDescent="0.25"/>
    <row r="26" spans="1:10" hidden="1" x14ac:dyDescent="0.25"/>
    <row r="27" spans="1:10" hidden="1" x14ac:dyDescent="0.25"/>
    <row r="28" spans="1:10" hidden="1" x14ac:dyDescent="0.25"/>
    <row r="29" spans="1:10" hidden="1" x14ac:dyDescent="0.25"/>
    <row r="30" spans="1:10" hidden="1" x14ac:dyDescent="0.25"/>
    <row r="31" spans="1:10" hidden="1" x14ac:dyDescent="0.25"/>
    <row r="32" spans="1:1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</sheetData>
  <sheetProtection sheet="1" objects="1" scenarios="1"/>
  <mergeCells count="7">
    <mergeCell ref="C14:D14"/>
    <mergeCell ref="F12:I12"/>
    <mergeCell ref="B1:I1"/>
    <mergeCell ref="B2:D2"/>
    <mergeCell ref="F2:I2"/>
    <mergeCell ref="C4:D4"/>
    <mergeCell ref="B12:D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17"/>
  <sheetViews>
    <sheetView workbookViewId="0">
      <selection activeCell="G3" sqref="G3"/>
    </sheetView>
  </sheetViews>
  <sheetFormatPr defaultColWidth="0" defaultRowHeight="21" zeroHeight="1" x14ac:dyDescent="0.35"/>
  <cols>
    <col min="1" max="1" width="9.140625" style="32" customWidth="1"/>
    <col min="2" max="2" width="3.7109375" style="32" bestFit="1" customWidth="1"/>
    <col min="3" max="3" width="8.5703125" style="32" customWidth="1"/>
    <col min="4" max="4" width="6.85546875" style="32" bestFit="1" customWidth="1"/>
    <col min="5" max="5" width="8.5703125" style="32" customWidth="1"/>
    <col min="6" max="6" width="5.85546875" style="32" bestFit="1" customWidth="1"/>
    <col min="7" max="7" width="8.5703125" style="32" customWidth="1"/>
    <col min="8" max="8" width="9.140625" style="34" customWidth="1"/>
    <col min="9" max="11" width="9.140625" style="33" hidden="1" customWidth="1"/>
    <col min="12" max="21" width="5.28515625" style="33" hidden="1" customWidth="1"/>
    <col min="22" max="22" width="9.140625" style="33" hidden="1" customWidth="1"/>
    <col min="23" max="23" width="26.85546875" style="33" hidden="1" customWidth="1"/>
    <col min="24" max="24" width="19.28515625" style="33" hidden="1" customWidth="1"/>
    <col min="25" max="26" width="11.7109375" style="33" hidden="1" customWidth="1"/>
    <col min="27" max="27" width="0" style="32" hidden="1" customWidth="1"/>
    <col min="28" max="28" width="11.7109375" style="32" hidden="1" customWidth="1"/>
    <col min="29" max="29" width="0" style="32" hidden="1" customWidth="1"/>
    <col min="30" max="16384" width="9.140625" style="32" hidden="1"/>
  </cols>
  <sheetData>
    <row r="1" spans="1:26" x14ac:dyDescent="0.35">
      <c r="A1" s="34"/>
      <c r="B1" s="52" t="s">
        <v>54</v>
      </c>
      <c r="C1" s="52"/>
      <c r="D1" s="52"/>
      <c r="E1" s="52"/>
      <c r="F1" s="52"/>
      <c r="G1" s="52"/>
      <c r="L1" s="42" t="b">
        <f>AND(NOT(K3="blank"),NOT(K4="blank"),NOT(K6="blank"),K5="blank")</f>
        <v>0</v>
      </c>
      <c r="M1" s="42" t="b">
        <f>AND(K7="blank",NOT(K3="blank"),NOT(K4="blank"),NOT(K5="blank"),K6="blank")</f>
        <v>0</v>
      </c>
      <c r="N1" s="42" t="b">
        <f>AND(NOT(K3="blank"),NOT(K4="blank"),NOT(K6="blank"),NOT(K5="blank"))</f>
        <v>0</v>
      </c>
      <c r="O1" s="42" t="b">
        <f>AND(K5="blank",K6="blank",NOT(K3="blank"),NOT(K4="blank"),NOT(K7="blank"))</f>
        <v>1</v>
      </c>
      <c r="P1" s="42" t="b">
        <f>AND(K5="blank",K6="blank",NOT(K3="blank"),NOT(K4="blank"),NOT(K7="blank"))</f>
        <v>1</v>
      </c>
      <c r="Q1" s="42" t="b">
        <f>AND(K5="blank",K6="blank",NOT(K3="blank"),NOT(K4="blank"),NOT(K7="blank"))</f>
        <v>1</v>
      </c>
      <c r="R1" s="42" t="b">
        <f>AND(NOT(K7="blank"),NOT(K4="blank"),NOT(K6="blank"),K5="blank")</f>
        <v>0</v>
      </c>
      <c r="S1" s="42" t="b">
        <f>AND(K3="blank",NOT(K7="blank"),NOT(K4="blank"),NOT(K5="blank"),K6="blank")</f>
        <v>0</v>
      </c>
      <c r="T1" s="42" t="b">
        <f>AND(NOT(K7="blank"),NOT(K3="blank"),NOT(K6="blank"),K5="blank")</f>
        <v>0</v>
      </c>
      <c r="U1" s="42" t="b">
        <f>AND(K4="blank",NOT(K7="blank"),NOT(K3="blank"),NOT(K5="blank"),K6="blank")</f>
        <v>0</v>
      </c>
    </row>
    <row r="2" spans="1:26" x14ac:dyDescent="0.35">
      <c r="A2" s="34"/>
      <c r="B2" s="55" t="s">
        <v>53</v>
      </c>
      <c r="C2" s="55"/>
      <c r="D2" s="55"/>
      <c r="E2" s="55"/>
      <c r="F2" s="55"/>
      <c r="G2" s="55"/>
      <c r="L2" s="33">
        <v>1</v>
      </c>
      <c r="M2" s="33">
        <v>2</v>
      </c>
      <c r="N2" s="33">
        <v>3</v>
      </c>
      <c r="O2" s="33">
        <v>4</v>
      </c>
      <c r="P2" s="33">
        <v>5</v>
      </c>
      <c r="Q2" s="33">
        <v>6</v>
      </c>
      <c r="R2" s="33">
        <v>7</v>
      </c>
      <c r="S2" s="33">
        <v>8</v>
      </c>
      <c r="T2" s="33">
        <v>9</v>
      </c>
      <c r="U2" s="33">
        <v>10</v>
      </c>
    </row>
    <row r="3" spans="1:26" x14ac:dyDescent="0.35">
      <c r="A3" s="34"/>
      <c r="B3" s="54" t="s">
        <v>52</v>
      </c>
      <c r="C3" s="54"/>
      <c r="D3" s="54"/>
      <c r="E3" s="54"/>
      <c r="F3" s="34" t="s">
        <v>51</v>
      </c>
      <c r="G3" s="38">
        <v>161</v>
      </c>
      <c r="I3" s="33">
        <v>1</v>
      </c>
      <c r="J3" s="33" t="s">
        <v>50</v>
      </c>
      <c r="K3" s="33">
        <f>IF(G3="","blank",G3)</f>
        <v>161</v>
      </c>
      <c r="R3" s="33" t="e">
        <f>ROUND(K6-K4*_xlfn.NORM.INV(K7,0,1),$G$9)</f>
        <v>#VALUE!</v>
      </c>
      <c r="S3" s="33" t="e">
        <f>ROUND(K5+K4*(_xlfn.NORM.INV(K7,0,1)-1),$G$9)</f>
        <v>#VALUE!</v>
      </c>
      <c r="W3" s="33" t="s">
        <v>49</v>
      </c>
      <c r="X3" s="33" t="s">
        <v>48</v>
      </c>
      <c r="Z3" s="33">
        <v>7</v>
      </c>
    </row>
    <row r="4" spans="1:26" x14ac:dyDescent="0.35">
      <c r="A4" s="34"/>
      <c r="B4" s="54" t="s">
        <v>47</v>
      </c>
      <c r="C4" s="54"/>
      <c r="D4" s="54"/>
      <c r="E4" s="54"/>
      <c r="F4" s="34" t="s">
        <v>46</v>
      </c>
      <c r="G4" s="38">
        <v>10</v>
      </c>
      <c r="I4" s="33">
        <v>2</v>
      </c>
      <c r="J4" s="33" t="s">
        <v>45</v>
      </c>
      <c r="K4" s="33">
        <f>IF(G4="","blank",G4)</f>
        <v>10</v>
      </c>
      <c r="T4" s="33" t="e">
        <f>ROUND((K6-K3)/_xlfn.NORM.INV(K7,0,1),$G$9)</f>
        <v>#VALUE!</v>
      </c>
      <c r="U4" s="33" t="e">
        <f>ROUND((K5-K3)/_xlfn.NORM.INV(1-K7,0,1),$G$9)</f>
        <v>#VALUE!</v>
      </c>
      <c r="X4" s="33" t="s">
        <v>44</v>
      </c>
      <c r="Z4" s="33">
        <v>8</v>
      </c>
    </row>
    <row r="5" spans="1:26" x14ac:dyDescent="0.35">
      <c r="A5" s="34"/>
      <c r="B5" s="53" t="s">
        <v>43</v>
      </c>
      <c r="C5" s="53"/>
      <c r="D5" s="53"/>
      <c r="E5" s="53"/>
      <c r="F5" s="53"/>
      <c r="G5" s="53"/>
      <c r="I5" s="33">
        <v>3</v>
      </c>
      <c r="J5" s="33" t="s">
        <v>42</v>
      </c>
      <c r="K5" s="33" t="str">
        <f>IF(C7="","blank",C7)</f>
        <v>blank</v>
      </c>
      <c r="P5" s="33">
        <f>ROUND(2*K3-O6,$G$9)</f>
        <v>144.55145999999999</v>
      </c>
      <c r="Q5" s="33">
        <f>ROUND(K3-K4*_xlfn.NORM.INV((1+K7)/2,0,1),$G$9)</f>
        <v>141.40036000000001</v>
      </c>
      <c r="X5" s="33" t="s">
        <v>41</v>
      </c>
      <c r="Y5" s="33" t="s">
        <v>31</v>
      </c>
    </row>
    <row r="6" spans="1:26" x14ac:dyDescent="0.35">
      <c r="A6" s="34"/>
      <c r="B6" s="34"/>
      <c r="C6" s="34"/>
      <c r="D6" s="34"/>
      <c r="E6" s="34"/>
      <c r="F6" s="34"/>
      <c r="G6" s="34"/>
      <c r="I6" s="33">
        <v>4</v>
      </c>
      <c r="J6" s="33" t="s">
        <v>40</v>
      </c>
      <c r="K6" s="33" t="str">
        <f>IF(E7="","blank",E7)</f>
        <v>blank</v>
      </c>
      <c r="O6" s="33">
        <f>ROUND(_xlfn.NORM.INV(K7,K3,K4),$G$9)</f>
        <v>177.44854000000001</v>
      </c>
      <c r="Q6" s="33">
        <f>ROUND(K3+K4*_xlfn.NORM.INV((1+K7)/2,0,1),$G$9)</f>
        <v>180.59963999999999</v>
      </c>
      <c r="W6" s="33" t="s">
        <v>39</v>
      </c>
    </row>
    <row r="7" spans="1:26" x14ac:dyDescent="0.35">
      <c r="A7" s="34"/>
      <c r="B7" s="41" t="s">
        <v>38</v>
      </c>
      <c r="C7" s="38"/>
      <c r="D7" s="40" t="s">
        <v>37</v>
      </c>
      <c r="E7" s="38"/>
      <c r="F7" s="39" t="s">
        <v>36</v>
      </c>
      <c r="G7" s="38">
        <v>0.95</v>
      </c>
      <c r="I7" s="33">
        <v>5</v>
      </c>
      <c r="J7" s="33" t="s">
        <v>8</v>
      </c>
      <c r="K7" s="33">
        <f>IF(G7="","blank",G7)</f>
        <v>0.95</v>
      </c>
      <c r="L7" s="33" t="e">
        <f>ROUND(_xlfn.NORM.DIST(K6,K3,K4,TRUE),$G$9)</f>
        <v>#VALUE!</v>
      </c>
      <c r="M7" s="33" t="e">
        <f>ROUND(1-_xlfn.NORM.DIST(K5,K3,K4,TRUE),$G$9)</f>
        <v>#VALUE!</v>
      </c>
      <c r="N7" s="33" t="e">
        <f>ROUND(_xlfn.NORM.DIST(K6,K3,K4,TRUE)-_xlfn.NORM.DIST(K5,K3,K4,TRUE),$G$9)</f>
        <v>#VALUE!</v>
      </c>
      <c r="X7" s="33" t="s">
        <v>35</v>
      </c>
      <c r="Z7" s="33">
        <v>9</v>
      </c>
    </row>
    <row r="8" spans="1:26" x14ac:dyDescent="0.35">
      <c r="A8" s="34"/>
      <c r="B8" s="53" t="s">
        <v>34</v>
      </c>
      <c r="C8" s="53"/>
      <c r="D8" s="53"/>
      <c r="E8" s="53"/>
      <c r="F8" s="53"/>
      <c r="G8" s="34"/>
      <c r="L8" s="33" t="str">
        <f>IF(L1,"p = "&amp;L7,"")</f>
        <v/>
      </c>
      <c r="M8" s="33" t="str">
        <f>IF(M1,"p = "&amp;M7,"")</f>
        <v/>
      </c>
      <c r="N8" s="33" t="str">
        <f>IF(N1,"p = "&amp;N7,"")</f>
        <v/>
      </c>
      <c r="O8" s="33" t="str">
        <f>IF(O1,"P(x &lt; "&amp;O6&amp;") = "&amp;K7,"")</f>
        <v>P(x &lt; 177.44854) = 0.95</v>
      </c>
      <c r="P8" s="33" t="str">
        <f>IF(P1,"P(x &gt; "&amp;P5&amp;") = "&amp;K7,"")</f>
        <v>P(x &gt; 144.55146) = 0.95</v>
      </c>
      <c r="Q8" s="33" t="str">
        <f>IF(Q1,"P("&amp;Q5&amp;" &lt; x &lt; "&amp;Q6&amp;") = "&amp;K7,"")</f>
        <v>P(141.40036 &lt; x &lt; 180.59964) = 0.95</v>
      </c>
      <c r="R8" s="33" t="str">
        <f>IF(R1,"μ = "&amp;R3,"")</f>
        <v/>
      </c>
      <c r="S8" s="33" t="str">
        <f>IF(S1,"μ = "&amp;S3,"")</f>
        <v/>
      </c>
      <c r="T8" s="33" t="str">
        <f>IF(T1,"σ = "&amp;T4,"")</f>
        <v/>
      </c>
      <c r="U8" s="33" t="str">
        <f>IF(U1,"σ = "&amp;U4,"")</f>
        <v/>
      </c>
      <c r="X8" s="33" t="s">
        <v>33</v>
      </c>
      <c r="Z8" s="33">
        <v>10</v>
      </c>
    </row>
    <row r="9" spans="1:26" x14ac:dyDescent="0.35">
      <c r="A9" s="34"/>
      <c r="B9" s="34"/>
      <c r="C9" s="34"/>
      <c r="D9" s="35" t="str">
        <f>"Round to "&amp;G9&amp;" d.p."</f>
        <v>Round to 5 d.p.</v>
      </c>
      <c r="E9" s="34"/>
      <c r="F9" s="37"/>
      <c r="G9" s="36">
        <v>5</v>
      </c>
      <c r="H9" s="35"/>
      <c r="L9" s="33">
        <f t="shared" ref="L9:U9" si="0">IF(L8="",11,L2)</f>
        <v>11</v>
      </c>
      <c r="M9" s="33">
        <f t="shared" si="0"/>
        <v>11</v>
      </c>
      <c r="N9" s="33">
        <f t="shared" si="0"/>
        <v>11</v>
      </c>
      <c r="O9" s="33">
        <f t="shared" si="0"/>
        <v>4</v>
      </c>
      <c r="P9" s="33">
        <f t="shared" si="0"/>
        <v>5</v>
      </c>
      <c r="Q9" s="33">
        <f t="shared" si="0"/>
        <v>6</v>
      </c>
      <c r="R9" s="33">
        <f t="shared" si="0"/>
        <v>11</v>
      </c>
      <c r="S9" s="33">
        <f t="shared" si="0"/>
        <v>11</v>
      </c>
      <c r="T9" s="33">
        <f t="shared" si="0"/>
        <v>11</v>
      </c>
      <c r="U9" s="33">
        <f t="shared" si="0"/>
        <v>11</v>
      </c>
      <c r="X9" s="33" t="s">
        <v>32</v>
      </c>
      <c r="Y9" s="33" t="s">
        <v>31</v>
      </c>
    </row>
    <row r="10" spans="1:26" x14ac:dyDescent="0.35">
      <c r="A10" s="34"/>
      <c r="B10" s="34"/>
      <c r="C10" s="34"/>
      <c r="D10" s="34"/>
      <c r="E10" s="34"/>
      <c r="F10" s="34"/>
      <c r="G10" s="34"/>
      <c r="L10" s="33">
        <f t="shared" ref="L10:U10" si="1">SMALL($L$9:$U$9,L2)</f>
        <v>4</v>
      </c>
      <c r="M10" s="33">
        <f t="shared" si="1"/>
        <v>5</v>
      </c>
      <c r="N10" s="33">
        <f t="shared" si="1"/>
        <v>6</v>
      </c>
      <c r="O10" s="33">
        <f t="shared" si="1"/>
        <v>11</v>
      </c>
      <c r="P10" s="33">
        <f t="shared" si="1"/>
        <v>11</v>
      </c>
      <c r="Q10" s="33">
        <f t="shared" si="1"/>
        <v>11</v>
      </c>
      <c r="R10" s="33">
        <f t="shared" si="1"/>
        <v>11</v>
      </c>
      <c r="S10" s="33">
        <f t="shared" si="1"/>
        <v>11</v>
      </c>
      <c r="T10" s="33">
        <f t="shared" si="1"/>
        <v>11</v>
      </c>
      <c r="U10" s="33">
        <f t="shared" si="1"/>
        <v>11</v>
      </c>
    </row>
    <row r="11" spans="1:26" x14ac:dyDescent="0.35">
      <c r="A11" s="34"/>
      <c r="B11" s="51" t="str">
        <f>L11</f>
        <v>P(x &lt; 177.44854) = 0.95</v>
      </c>
      <c r="C11" s="51"/>
      <c r="D11" s="51"/>
      <c r="E11" s="51"/>
      <c r="F11" s="51"/>
      <c r="G11" s="51"/>
      <c r="L11" s="33" t="str">
        <f t="shared" ref="L11:U11" si="2">INDEX($L$8:$U$8,1,MATCH(L10,$L$9:$U$9,0))</f>
        <v>P(x &lt; 177.44854) = 0.95</v>
      </c>
      <c r="M11" s="33" t="str">
        <f t="shared" si="2"/>
        <v>P(x &gt; 144.55146) = 0.95</v>
      </c>
      <c r="N11" s="33" t="str">
        <f t="shared" si="2"/>
        <v>P(141.40036 &lt; x &lt; 180.59964) = 0.95</v>
      </c>
      <c r="O11" s="33" t="str">
        <f t="shared" si="2"/>
        <v/>
      </c>
      <c r="P11" s="33" t="str">
        <f t="shared" si="2"/>
        <v/>
      </c>
      <c r="Q11" s="33" t="str">
        <f t="shared" si="2"/>
        <v/>
      </c>
      <c r="R11" s="33" t="str">
        <f t="shared" si="2"/>
        <v/>
      </c>
      <c r="S11" s="33" t="str">
        <f t="shared" si="2"/>
        <v/>
      </c>
      <c r="T11" s="33" t="str">
        <f t="shared" si="2"/>
        <v/>
      </c>
      <c r="U11" s="33" t="str">
        <f t="shared" si="2"/>
        <v/>
      </c>
    </row>
    <row r="12" spans="1:26" x14ac:dyDescent="0.35">
      <c r="A12" s="34"/>
      <c r="B12" s="51" t="str">
        <f>M11</f>
        <v>P(x &gt; 144.55146) = 0.95</v>
      </c>
      <c r="C12" s="51"/>
      <c r="D12" s="51"/>
      <c r="E12" s="51"/>
      <c r="F12" s="51"/>
      <c r="G12" s="51"/>
      <c r="W12" s="33" t="s">
        <v>30</v>
      </c>
      <c r="X12" s="33" t="s">
        <v>29</v>
      </c>
      <c r="Z12" s="33">
        <v>1</v>
      </c>
    </row>
    <row r="13" spans="1:26" x14ac:dyDescent="0.35">
      <c r="A13" s="34"/>
      <c r="B13" s="51" t="str">
        <f>N11</f>
        <v>P(141.40036 &lt; x &lt; 180.59964) = 0.95</v>
      </c>
      <c r="C13" s="51"/>
      <c r="D13" s="51"/>
      <c r="E13" s="51"/>
      <c r="F13" s="51"/>
      <c r="G13" s="51"/>
      <c r="X13" s="33" t="s">
        <v>28</v>
      </c>
      <c r="Z13" s="33">
        <v>2</v>
      </c>
    </row>
    <row r="14" spans="1:26" x14ac:dyDescent="0.35">
      <c r="A14" s="34"/>
      <c r="B14" s="34"/>
      <c r="C14" s="34"/>
      <c r="D14" s="34"/>
      <c r="E14" s="34"/>
      <c r="F14" s="34"/>
      <c r="G14" s="34"/>
      <c r="X14" s="33" t="s">
        <v>27</v>
      </c>
      <c r="Z14" s="33">
        <v>3</v>
      </c>
    </row>
    <row r="15" spans="1:26" hidden="1" x14ac:dyDescent="0.35">
      <c r="W15" s="33" t="s">
        <v>26</v>
      </c>
      <c r="X15" s="33" t="s">
        <v>25</v>
      </c>
      <c r="Z15" s="33">
        <v>4</v>
      </c>
    </row>
    <row r="16" spans="1:26" hidden="1" x14ac:dyDescent="0.35">
      <c r="X16" s="33" t="s">
        <v>24</v>
      </c>
      <c r="Z16" s="33">
        <v>5</v>
      </c>
    </row>
    <row r="17" spans="24:27" hidden="1" x14ac:dyDescent="0.35">
      <c r="X17" s="33" t="s">
        <v>23</v>
      </c>
      <c r="AA17" s="32">
        <v>6</v>
      </c>
    </row>
  </sheetData>
  <sheetProtection sheet="1" objects="1" scenarios="1" selectLockedCells="1"/>
  <mergeCells count="9">
    <mergeCell ref="B11:G11"/>
    <mergeCell ref="B12:G12"/>
    <mergeCell ref="B13:G13"/>
    <mergeCell ref="B1:G1"/>
    <mergeCell ref="B8:F8"/>
    <mergeCell ref="B3:E3"/>
    <mergeCell ref="B4:E4"/>
    <mergeCell ref="B5:G5"/>
    <mergeCell ref="B2:G2"/>
  </mergeCells>
  <dataValidations count="1">
    <dataValidation type="decimal" allowBlank="1" showInputMessage="1" showErrorMessage="1" sqref="G7">
      <formula1>0</formula1>
      <formula2>1</formula2>
    </dataValidation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6</xdr:col>
                    <xdr:colOff>9525</xdr:colOff>
                    <xdr:row>7</xdr:row>
                    <xdr:rowOff>219075</xdr:rowOff>
                  </from>
                  <to>
                    <xdr:col>6</xdr:col>
                    <xdr:colOff>257175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Binomial Table</vt:lpstr>
      <vt:lpstr>Normal Tables</vt:lpstr>
      <vt:lpstr>Normal Calc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2014-02-17T14:03:13Z</dcterms:created>
  <dcterms:modified xsi:type="dcterms:W3CDTF">2014-06-09T12:51:13Z</dcterms:modified>
</cp:coreProperties>
</file>