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4955" windowHeight="5130" activeTab="1"/>
  </bookViews>
  <sheets>
    <sheet name="Instructions" sheetId="1" r:id="rId1"/>
    <sheet name="NumericalIntegration" sheetId="2" r:id="rId2"/>
    <sheet name="100strips" sheetId="3" r:id="rId3"/>
  </sheets>
  <definedNames/>
  <calcPr fullCalcOnLoad="1"/>
</workbook>
</file>

<file path=xl/comments2.xml><?xml version="1.0" encoding="utf-8"?>
<comments xmlns="http://schemas.openxmlformats.org/spreadsheetml/2006/main">
  <authors>
    <author>Note</author>
  </authors>
  <commentList>
    <comment ref="I13" authorId="0">
      <text>
        <r>
          <rPr>
            <b/>
            <sz val="8"/>
            <rFont val="Tahoma"/>
            <family val="2"/>
          </rPr>
          <t>Sum of odds</t>
        </r>
      </text>
    </comment>
    <comment ref="J13" authorId="0">
      <text>
        <r>
          <rPr>
            <b/>
            <sz val="8"/>
            <rFont val="Tahoma"/>
            <family val="2"/>
          </rPr>
          <t>Sum of Evens</t>
        </r>
      </text>
    </comment>
  </commentList>
</comments>
</file>

<file path=xl/sharedStrings.xml><?xml version="1.0" encoding="utf-8"?>
<sst xmlns="http://schemas.openxmlformats.org/spreadsheetml/2006/main" count="64" uniqueCount="37">
  <si>
    <t>Function to integrate (write in terms of cell C4):</t>
  </si>
  <si>
    <t>Numerical Methods - Finding definite integrals using the Trapezium Rule, the Mid-Ordinate Rule and Simpson's Rule</t>
  </si>
  <si>
    <t>Number of strips (level of accuracy required):</t>
  </si>
  <si>
    <t>Between the limits:</t>
  </si>
  <si>
    <t>and</t>
  </si>
  <si>
    <t>n</t>
  </si>
  <si>
    <t>x</t>
  </si>
  <si>
    <t>y</t>
  </si>
  <si>
    <t>y true</t>
  </si>
  <si>
    <t>Mid-ordinate</t>
  </si>
  <si>
    <t>Trapezium</t>
  </si>
  <si>
    <t>Simpson's</t>
  </si>
  <si>
    <t>h</t>
  </si>
  <si>
    <t>Odds</t>
  </si>
  <si>
    <t>Evens</t>
  </si>
  <si>
    <t>Mid-Ordinate Rule:</t>
  </si>
  <si>
    <t>Trapezium Rule:</t>
  </si>
  <si>
    <t>Simpson's Rule:</t>
  </si>
  <si>
    <t>100-strip Simpson's:</t>
  </si>
  <si>
    <t>Accuracy</t>
  </si>
  <si>
    <t>Numerical Integration</t>
  </si>
  <si>
    <t xml:space="preserve">This tool is designed to help demonstrate the difference in effectiveness for the three popular methods of numerical integration.  </t>
  </si>
  <si>
    <t>When a function is too complex to integrate easily, or at all, a good approximation to a definite integral can be found by applying</t>
  </si>
  <si>
    <t xml:space="preserve">one of these rules.  </t>
  </si>
  <si>
    <t>The Mid-Ordinate Rule</t>
  </si>
  <si>
    <t xml:space="preserve">This rule approximates the area under the curve as a series of rectangles whose heights are the average of the y-values at each end.  </t>
  </si>
  <si>
    <t>The Trapezium Rule</t>
  </si>
  <si>
    <t xml:space="preserve">This rule approximates the area under the curve as a series of trapezia, assuming a straight line between y ordinates.  </t>
  </si>
  <si>
    <t>Simpson's Rule</t>
  </si>
  <si>
    <t xml:space="preserve">This rule improves on the Trapezium Rule by modelling the intervening curve not as a straight line, but as a parabola.  </t>
  </si>
  <si>
    <t xml:space="preserve">The most accurate is almost always Simpson's Rule, since its approximation will be the closest to the curve.  </t>
  </si>
  <si>
    <t xml:space="preserve">The calculator allows you to define the function, then change the number of strips (up to 100) and observe the values each method produces.  </t>
  </si>
  <si>
    <t>It also compares to the result of a 100-strip application of Simpson's Rule, which should be, for most functions, the same as the</t>
  </si>
  <si>
    <t xml:space="preserve">analytic solution, if it is possible to find one, to at least the level of accuracy given.  </t>
  </si>
  <si>
    <t xml:space="preserve">              Eg: =C4*sin(exp(C4^2))</t>
  </si>
  <si>
    <t>Then click:</t>
  </si>
  <si>
    <t>Type in function to integrate (using C4 for x):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</si>
</sst>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000000000"/>
    <numFmt numFmtId="166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9"/>
      <name val="Calibri"/>
      <family val="2"/>
    </font>
    <font>
      <i/>
      <sz val="11"/>
      <color indexed="8"/>
      <name val="Calibri"/>
      <family val="2"/>
    </font>
    <font>
      <b/>
      <sz val="14"/>
      <color indexed="27"/>
      <name val="Calibri"/>
      <family val="2"/>
    </font>
    <font>
      <i/>
      <sz val="14"/>
      <color indexed="18"/>
      <name val="Calibri"/>
      <family val="2"/>
    </font>
    <font>
      <sz val="14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4"/>
      <color theme="8" tint="0.7999799847602844"/>
      <name val="Calibri"/>
      <family val="2"/>
    </font>
    <font>
      <i/>
      <sz val="14"/>
      <color theme="3" tint="-0.24997000396251678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 applyProtection="1">
      <alignment horizontal="center" shrinkToFit="1"/>
      <protection locked="0"/>
    </xf>
    <xf numFmtId="0" fontId="6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" fillId="6" borderId="10" xfId="0" applyFont="1" applyFill="1" applyBorder="1" applyAlignment="1" applyProtection="1">
      <alignment horizontal="center" shrinkToFit="1"/>
      <protection locked="0"/>
    </xf>
    <xf numFmtId="0" fontId="6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6" fillId="10" borderId="17" xfId="0" applyFont="1" applyFill="1" applyBorder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166" fontId="3" fillId="33" borderId="0" xfId="57" applyNumberFormat="1" applyFont="1" applyFill="1" applyAlignment="1">
      <alignment horizontal="left"/>
    </xf>
    <xf numFmtId="0" fontId="51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8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53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0" fontId="48" fillId="33" borderId="0" xfId="0" applyFont="1" applyFill="1" applyAlignment="1">
      <alignment horizontal="left"/>
    </xf>
    <xf numFmtId="0" fontId="54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5" fillId="6" borderId="15" xfId="0" applyFont="1" applyFill="1" applyBorder="1" applyAlignment="1" applyProtection="1">
      <alignment horizontal="center" shrinkToFit="1"/>
      <protection locked="0"/>
    </xf>
    <xf numFmtId="0" fontId="55" fillId="6" borderId="16" xfId="0" applyFont="1" applyFill="1" applyBorder="1" applyAlignment="1" applyProtection="1">
      <alignment horizontal="center" shrinkToFit="1"/>
      <protection locked="0"/>
    </xf>
    <xf numFmtId="0" fontId="55" fillId="6" borderId="18" xfId="0" applyFont="1" applyFill="1" applyBorder="1" applyAlignment="1" applyProtection="1">
      <alignment horizontal="center" shrinkToFit="1"/>
      <protection locked="0"/>
    </xf>
    <xf numFmtId="0" fontId="56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4" fillId="33" borderId="15" xfId="0" applyFont="1" applyFill="1" applyBorder="1" applyAlignment="1" applyProtection="1">
      <alignment horizontal="center" shrinkToFit="1"/>
      <protection locked="0"/>
    </xf>
    <xf numFmtId="0" fontId="4" fillId="33" borderId="16" xfId="0" applyFont="1" applyFill="1" applyBorder="1" applyAlignment="1" applyProtection="1">
      <alignment horizontal="center" shrinkToFit="1"/>
      <protection locked="0"/>
    </xf>
    <xf numFmtId="0" fontId="4" fillId="33" borderId="18" xfId="0" applyFont="1" applyFill="1" applyBorder="1" applyAlignment="1" applyProtection="1">
      <alignment horizontal="center" shrinkToFit="1"/>
      <protection locked="0"/>
    </xf>
    <xf numFmtId="165" fontId="3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165" fontId="3" fillId="10" borderId="13" xfId="0" applyNumberFormat="1" applyFont="1" applyFill="1" applyBorder="1" applyAlignment="1">
      <alignment horizontal="center" shrinkToFit="1"/>
    </xf>
    <xf numFmtId="165" fontId="3" fillId="10" borderId="20" xfId="0" applyNumberFormat="1" applyFont="1" applyFill="1" applyBorder="1" applyAlignment="1">
      <alignment horizontal="center" shrinkToFit="1"/>
    </xf>
    <xf numFmtId="165" fontId="3" fillId="3" borderId="16" xfId="0" applyNumberFormat="1" applyFont="1" applyFill="1" applyBorder="1" applyAlignment="1" quotePrefix="1">
      <alignment horizontal="center" shrinkToFit="1"/>
    </xf>
    <xf numFmtId="165" fontId="3" fillId="3" borderId="18" xfId="0" applyNumberFormat="1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/>
      </font>
    </dxf>
    <dxf>
      <font>
        <b/>
        <i val="0"/>
      </font>
    </dxf>
    <dxf>
      <font>
        <b/>
        <i val="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C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B2" s="22" t="s">
        <v>20</v>
      </c>
    </row>
    <row r="4" ht="15">
      <c r="B4" t="s">
        <v>21</v>
      </c>
    </row>
    <row r="6" ht="15">
      <c r="B6" t="s">
        <v>22</v>
      </c>
    </row>
    <row r="7" ht="15">
      <c r="B7" t="s">
        <v>23</v>
      </c>
    </row>
    <row r="9" ht="15">
      <c r="B9" s="23" t="s">
        <v>24</v>
      </c>
    </row>
    <row r="10" ht="15">
      <c r="C10" t="s">
        <v>25</v>
      </c>
    </row>
    <row r="12" ht="15">
      <c r="B12" s="23" t="s">
        <v>26</v>
      </c>
    </row>
    <row r="13" ht="15">
      <c r="C13" t="s">
        <v>27</v>
      </c>
    </row>
    <row r="15" ht="15">
      <c r="B15" s="23" t="s">
        <v>28</v>
      </c>
    </row>
    <row r="16" ht="15">
      <c r="C16" t="s">
        <v>29</v>
      </c>
    </row>
    <row r="18" ht="15">
      <c r="B18" t="s">
        <v>30</v>
      </c>
    </row>
    <row r="20" ht="15">
      <c r="B20" t="s">
        <v>31</v>
      </c>
    </row>
    <row r="21" ht="15">
      <c r="B21" t="s">
        <v>32</v>
      </c>
    </row>
    <row r="22" ht="15">
      <c r="B2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14"/>
  <sheetViews>
    <sheetView tabSelected="1" zoomScale="90" zoomScaleNormal="90" zoomScalePageLayoutView="0" workbookViewId="0" topLeftCell="A1">
      <selection activeCell="D4" sqref="D4:F4"/>
    </sheetView>
  </sheetViews>
  <sheetFormatPr defaultColWidth="0" defaultRowHeight="12" customHeight="1" zeroHeight="1"/>
  <cols>
    <col min="1" max="1" width="13.7109375" style="13" customWidth="1"/>
    <col min="2" max="3" width="18.00390625" style="13" customWidth="1"/>
    <col min="4" max="4" width="5.7109375" style="13" customWidth="1"/>
    <col min="5" max="5" width="9.140625" style="13" customWidth="1"/>
    <col min="6" max="6" width="5.7109375" style="13" customWidth="1"/>
    <col min="7" max="9" width="7.8515625" style="13" customWidth="1"/>
    <col min="10" max="10" width="10.7109375" style="13" bestFit="1" customWidth="1"/>
    <col min="11" max="11" width="9.140625" style="13" customWidth="1"/>
    <col min="12" max="12" width="22.28125" style="13" bestFit="1" customWidth="1"/>
    <col min="13" max="13" width="0.42578125" style="29" customWidth="1"/>
    <col min="14" max="16384" width="9.140625" style="13" hidden="1" customWidth="1"/>
  </cols>
  <sheetData>
    <row r="1" spans="1:13" ht="18.7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7"/>
    </row>
    <row r="2" spans="1:1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7"/>
    </row>
    <row r="3" spans="1:13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5" t="s">
        <v>19</v>
      </c>
      <c r="M3" s="27"/>
    </row>
    <row r="4" spans="1:13" s="1" customFormat="1" ht="19.5" thickBot="1">
      <c r="A4" s="2" t="s">
        <v>36</v>
      </c>
      <c r="B4" s="2"/>
      <c r="C4" s="2"/>
      <c r="D4" s="42">
        <f>10^C4</f>
        <v>1</v>
      </c>
      <c r="E4" s="43"/>
      <c r="F4" s="44"/>
      <c r="G4" s="19" t="s">
        <v>15</v>
      </c>
      <c r="H4" s="20"/>
      <c r="I4" s="20"/>
      <c r="J4" s="54">
        <f>IF(ISERROR(L13),"",L13)</f>
        <v>4070.9309640683327</v>
      </c>
      <c r="K4" s="55"/>
      <c r="L4" s="24" t="str">
        <f>'100strips'!S12&amp;" d.p. ("&amp;ROUND(ABS(1-J4/J8),3)*100&amp;"% error)"</f>
        <v>0 d.p. (5.3% error)</v>
      </c>
      <c r="M4" s="26">
        <f>ABS(1-J4/J8)</f>
        <v>0.053165179968379994</v>
      </c>
    </row>
    <row r="5" spans="1:13" s="1" customFormat="1" ht="19.5" thickBot="1">
      <c r="A5" s="46" t="s">
        <v>34</v>
      </c>
      <c r="B5" s="46"/>
      <c r="C5" s="31" t="s">
        <v>35</v>
      </c>
      <c r="D5" s="4"/>
      <c r="E5" s="2"/>
      <c r="F5" s="2"/>
      <c r="G5" s="21" t="s">
        <v>16</v>
      </c>
      <c r="H5" s="20"/>
      <c r="I5" s="20"/>
      <c r="J5" s="54">
        <f>IF(ISERROR(L15),"",L15)</f>
        <v>4764.252713092609</v>
      </c>
      <c r="K5" s="55"/>
      <c r="L5" s="24" t="str">
        <f>'100strips'!Q12&amp;" d.p. ("&amp;ROUND(ABS(1-J5/J8),3)*100&amp;"% error)"</f>
        <v>0 d.p. (10.8% error)</v>
      </c>
      <c r="M5" s="26">
        <f>ABS(1-J5/J8)</f>
        <v>0.10809060630154166</v>
      </c>
    </row>
    <row r="6" spans="1:13" s="1" customFormat="1" ht="19.5" thickBot="1">
      <c r="A6" s="47" t="s">
        <v>3</v>
      </c>
      <c r="B6" s="47"/>
      <c r="C6" s="48"/>
      <c r="D6" s="16">
        <v>2</v>
      </c>
      <c r="E6" s="5" t="s">
        <v>4</v>
      </c>
      <c r="F6" s="16">
        <v>4</v>
      </c>
      <c r="G6" s="19" t="s">
        <v>17</v>
      </c>
      <c r="H6" s="20"/>
      <c r="I6" s="20"/>
      <c r="J6" s="54">
        <f>IF(ISERROR(IF(ROUND(D8/2,0)=D8/2,L17,"(n odd - N/A)")),"",IF(ROUND(D8/2,0)=D8/2,L17,"(n odd)"))</f>
        <v>4335.670284123478</v>
      </c>
      <c r="K6" s="55"/>
      <c r="L6" s="24" t="str">
        <f>IF('100strips'!O12=-1,"",'100strips'!O12&amp;" d.p. ("&amp;ROUND(ABS(1-J6/J8),3)*100&amp;"% error)")</f>
        <v>0 d.p. (0.8% error)</v>
      </c>
      <c r="M6" s="26">
        <f>ABS(1-J6/J8)</f>
        <v>0.008409041916533244</v>
      </c>
    </row>
    <row r="7" spans="1:13" s="1" customFormat="1" ht="19.5" thickBot="1">
      <c r="A7" s="2"/>
      <c r="B7" s="2"/>
      <c r="C7" s="2"/>
      <c r="D7" s="2"/>
      <c r="E7" s="2"/>
      <c r="F7" s="45" t="str">
        <f>IF(L10=1,G6&amp;" accurate to "&amp;L6&amp;" with "&amp;D8&amp;" strips.",IF(L9=1,G5&amp;" accurate to "&amp;L5&amp;" with "&amp;D8&amp;" strips.",IF(L8=1,G4&amp;" accurate to "&amp;L4&amp;" with "&amp;D8&amp;" strips.","")))</f>
        <v>Simpson's Rule: accurate to 0 d.p. (0.8% error) with 4 strips.</v>
      </c>
      <c r="G7" s="45"/>
      <c r="H7" s="45"/>
      <c r="I7" s="45"/>
      <c r="J7" s="45"/>
      <c r="K7" s="45"/>
      <c r="L7" s="45"/>
      <c r="M7" s="28"/>
    </row>
    <row r="8" spans="1:13" s="1" customFormat="1" ht="19.5" thickBot="1">
      <c r="A8" s="2" t="s">
        <v>2</v>
      </c>
      <c r="B8" s="2"/>
      <c r="C8" s="2"/>
      <c r="D8" s="16">
        <v>4</v>
      </c>
      <c r="E8" s="15"/>
      <c r="F8" s="2"/>
      <c r="G8" s="17" t="s">
        <v>18</v>
      </c>
      <c r="H8" s="18"/>
      <c r="I8" s="18"/>
      <c r="J8" s="56">
        <f>'100strips'!J6:K6</f>
        <v>4299.515478246123</v>
      </c>
      <c r="K8" s="57"/>
      <c r="L8" s="15">
        <f>IF('100strips'!S12=MAX('100strips'!$S$12,'100strips'!$Q$12,'100strips'!$O$12),1,0)</f>
        <v>1</v>
      </c>
      <c r="M8" s="28"/>
    </row>
    <row r="9" spans="1:13" s="1" customFormat="1" ht="18.75">
      <c r="A9" s="15"/>
      <c r="B9" s="15"/>
      <c r="C9" s="15"/>
      <c r="D9" s="15"/>
      <c r="E9" s="15">
        <v>1</v>
      </c>
      <c r="F9" s="15"/>
      <c r="G9" s="15"/>
      <c r="H9" s="15"/>
      <c r="I9" s="15"/>
      <c r="J9" s="15"/>
      <c r="K9" s="15"/>
      <c r="L9" s="15">
        <f>IF('100strips'!Q12=MAX('100strips'!$S$12,'100strips'!$Q$12,'100strips'!$O$12),1,0)</f>
        <v>1</v>
      </c>
      <c r="M9" s="28"/>
    </row>
    <row r="10" spans="1:13" s="35" customFormat="1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>
        <f>IF('100strips'!O12=MAX('100strips'!$S$12,'100strips'!$Q$12,'100strips'!$O$12),1,0)</f>
        <v>1</v>
      </c>
      <c r="M10" s="34"/>
    </row>
    <row r="11" spans="1:13" s="35" customFormat="1" ht="12.75" customHeight="1">
      <c r="A11" s="37" t="s">
        <v>12</v>
      </c>
      <c r="B11" s="38">
        <f>((MAX($D$6,$F$6)-MIN($D$6,$F$6))/$D$8)</f>
        <v>0.5</v>
      </c>
      <c r="C11" s="32">
        <f>10^B11</f>
        <v>3.1622776601683795</v>
      </c>
      <c r="D11" s="32"/>
      <c r="E11" s="32"/>
      <c r="F11" s="32"/>
      <c r="G11" s="32"/>
      <c r="H11" s="32"/>
      <c r="I11" s="32"/>
      <c r="J11" s="32">
        <f>SUM(J14:J113)</f>
        <v>11000</v>
      </c>
      <c r="K11" s="32"/>
      <c r="L11" s="32"/>
      <c r="M11" s="34"/>
    </row>
    <row r="12" spans="1:13" s="35" customFormat="1" ht="12.75" customHeight="1">
      <c r="A12" s="32" t="s">
        <v>5</v>
      </c>
      <c r="B12" s="32" t="s">
        <v>6</v>
      </c>
      <c r="C12" s="32" t="s">
        <v>7</v>
      </c>
      <c r="D12" s="30" t="s">
        <v>8</v>
      </c>
      <c r="E12" s="40" t="s">
        <v>5</v>
      </c>
      <c r="F12" s="32" t="s">
        <v>6</v>
      </c>
      <c r="G12" s="32" t="s">
        <v>7</v>
      </c>
      <c r="H12" s="32" t="s">
        <v>8</v>
      </c>
      <c r="I12" s="32" t="s">
        <v>13</v>
      </c>
      <c r="J12" s="32" t="s">
        <v>14</v>
      </c>
      <c r="K12" s="32">
        <v>1</v>
      </c>
      <c r="L12" s="32" t="s">
        <v>9</v>
      </c>
      <c r="M12" s="34"/>
    </row>
    <row r="13" spans="1:13" s="35" customFormat="1" ht="12.75" customHeight="1">
      <c r="A13" s="32">
        <v>0</v>
      </c>
      <c r="B13" s="32">
        <f>MIN(D6,F6)</f>
        <v>2</v>
      </c>
      <c r="C13" s="32">
        <f aca="true" t="shared" si="0" ref="C13:C76">10^B13</f>
        <v>100</v>
      </c>
      <c r="D13" s="30">
        <f>IF(ISERROR(C13),"",C13)</f>
        <v>100</v>
      </c>
      <c r="E13" s="40">
        <v>0.5</v>
      </c>
      <c r="F13" s="32">
        <f>(B14+B13)/2</f>
        <v>2.25</v>
      </c>
      <c r="G13" s="32">
        <f aca="true" t="shared" si="1" ref="G13:G76">10^F13</f>
        <v>177.82794100389242</v>
      </c>
      <c r="H13" s="32">
        <f>IF(ISERROR(G13),"",G13)</f>
        <v>177.82794100389242</v>
      </c>
      <c r="I13" s="39">
        <f>SUM(I14:I113)</f>
        <v>3478.5054261852188</v>
      </c>
      <c r="J13" s="39">
        <f>SUM(J14:J113)-K15</f>
        <v>1000</v>
      </c>
      <c r="K13" s="36">
        <f>D13</f>
        <v>100</v>
      </c>
      <c r="L13" s="32">
        <f>B11*SUM(H13:H113)</f>
        <v>4070.9309640683327</v>
      </c>
      <c r="M13" s="34"/>
    </row>
    <row r="14" spans="1:13" s="35" customFormat="1" ht="12.75" customHeight="1">
      <c r="A14" s="32">
        <v>1</v>
      </c>
      <c r="B14" s="32">
        <f>IF(B13="","",IF(B13+(MAX($F$6,$D$6)-MIN($F$6,$D$6))/$D$8&gt;MAX($D$6,$F$6),"",B13+(MAX($F$6,$D$6)-MIN($F$6,$D$6))/$D$8))</f>
        <v>2.5</v>
      </c>
      <c r="C14" s="32">
        <f t="shared" si="0"/>
        <v>316.22776601683825</v>
      </c>
      <c r="D14" s="30">
        <f aca="true" t="shared" si="2" ref="D14:D77">IF(ISERROR(C14),"",C14)</f>
        <v>316.22776601683825</v>
      </c>
      <c r="E14" s="40">
        <v>1.5</v>
      </c>
      <c r="F14" s="32">
        <f aca="true" t="shared" si="3" ref="F14:F77">(B15+B14)/2</f>
        <v>2.75</v>
      </c>
      <c r="G14" s="32">
        <f t="shared" si="1"/>
        <v>562.3413251903493</v>
      </c>
      <c r="H14" s="32">
        <f aca="true" t="shared" si="4" ref="H14:H77">IF(ISERROR(G14),"",G14)</f>
        <v>562.3413251903493</v>
      </c>
      <c r="I14" s="36">
        <f>IF(ROUND(A14/2,0)=A14/2,0,D14)</f>
        <v>316.22776601683825</v>
      </c>
      <c r="J14" s="36">
        <f>IF(ROUND(A14/2,0)=A14/2,D14,0)</f>
        <v>0</v>
      </c>
      <c r="K14" s="32" t="s">
        <v>5</v>
      </c>
      <c r="L14" s="32" t="s">
        <v>10</v>
      </c>
      <c r="M14" s="34"/>
    </row>
    <row r="15" spans="1:13" s="35" customFormat="1" ht="12.75" customHeight="1">
      <c r="A15" s="32">
        <v>2</v>
      </c>
      <c r="B15" s="32">
        <f>IF(B14="","",IF(B14+(MAX($F$6,$D$6)-MIN($F$6,$D$6))/$D$8&gt;MAX($D$6,$F$6),"",B14+(MAX($F$6,$D$6)-MIN($F$6,$D$6))/$D$8))</f>
        <v>3</v>
      </c>
      <c r="C15" s="32">
        <f t="shared" si="0"/>
        <v>1000</v>
      </c>
      <c r="D15" s="30">
        <f t="shared" si="2"/>
        <v>1000</v>
      </c>
      <c r="E15" s="40">
        <v>2.5</v>
      </c>
      <c r="F15" s="32">
        <f t="shared" si="3"/>
        <v>3.25</v>
      </c>
      <c r="G15" s="32">
        <f t="shared" si="1"/>
        <v>1778.2794100389244</v>
      </c>
      <c r="H15" s="32">
        <f t="shared" si="4"/>
        <v>1778.2794100389244</v>
      </c>
      <c r="I15" s="36">
        <f aca="true" t="shared" si="5" ref="I15:I78">IF(ROUND(A15/2,0)=A15/2,0,D15)</f>
        <v>0</v>
      </c>
      <c r="J15" s="36">
        <f>IF(ROUND(A15/2,0)=A15/2,D15,0)</f>
        <v>1000</v>
      </c>
      <c r="K15" s="36">
        <f>LOOKUP(D8,A13:A113,D13:D113)</f>
        <v>10000</v>
      </c>
      <c r="L15" s="32">
        <f>(B11/2)*(K13+K15+2*(I13+J13))</f>
        <v>4764.252713092609</v>
      </c>
      <c r="M15" s="34"/>
    </row>
    <row r="16" spans="1:13" s="35" customFormat="1" ht="12.75" customHeight="1">
      <c r="A16" s="32">
        <v>3</v>
      </c>
      <c r="B16" s="32">
        <f aca="true" t="shared" si="6" ref="B16:B78">IF(B15="","",IF(B15+(MAX($F$6,$D$6)-MIN($F$6,$D$6))/$D$8&gt;MAX($D$6,$F$6),"",B15+(MAX($F$6,$D$6)-MIN($F$6,$D$6))/$D$8))</f>
        <v>3.5</v>
      </c>
      <c r="C16" s="32">
        <f t="shared" si="0"/>
        <v>3162.2776601683804</v>
      </c>
      <c r="D16" s="30">
        <f t="shared" si="2"/>
        <v>3162.2776601683804</v>
      </c>
      <c r="E16" s="40">
        <v>3.5</v>
      </c>
      <c r="F16" s="32">
        <f t="shared" si="3"/>
        <v>3.75</v>
      </c>
      <c r="G16" s="32">
        <f t="shared" si="1"/>
        <v>5623.413251903499</v>
      </c>
      <c r="H16" s="32">
        <f t="shared" si="4"/>
        <v>5623.413251903499</v>
      </c>
      <c r="I16" s="36">
        <f t="shared" si="5"/>
        <v>3162.2776601683804</v>
      </c>
      <c r="J16" s="36">
        <f>IF(ROUND(A16/2,0)=A16/2,D16,0)</f>
        <v>0</v>
      </c>
      <c r="K16" s="32"/>
      <c r="L16" s="32" t="s">
        <v>11</v>
      </c>
      <c r="M16" s="34"/>
    </row>
    <row r="17" spans="1:13" s="35" customFormat="1" ht="12.75" customHeight="1">
      <c r="A17" s="32">
        <v>4</v>
      </c>
      <c r="B17" s="32">
        <f t="shared" si="6"/>
        <v>4</v>
      </c>
      <c r="C17" s="32">
        <f t="shared" si="0"/>
        <v>10000</v>
      </c>
      <c r="D17" s="30">
        <f t="shared" si="2"/>
        <v>10000</v>
      </c>
      <c r="E17" s="40">
        <v>4.5</v>
      </c>
      <c r="F17" s="32" t="e">
        <f t="shared" si="3"/>
        <v>#VALUE!</v>
      </c>
      <c r="G17" s="32" t="e">
        <f t="shared" si="1"/>
        <v>#VALUE!</v>
      </c>
      <c r="H17" s="32">
        <f t="shared" si="4"/>
      </c>
      <c r="I17" s="36">
        <f t="shared" si="5"/>
        <v>0</v>
      </c>
      <c r="J17" s="36">
        <f>IF(ROUND(A17/2,0)=A17/2,D17,0)</f>
        <v>10000</v>
      </c>
      <c r="K17" s="32"/>
      <c r="L17" s="32">
        <f>(B11/3)*(K13+K15+4*I13+2*J13)</f>
        <v>4335.670284123478</v>
      </c>
      <c r="M17" s="34"/>
    </row>
    <row r="18" spans="1:13" s="35" customFormat="1" ht="12.75" customHeight="1">
      <c r="A18" s="32">
        <v>5</v>
      </c>
      <c r="B18" s="32">
        <f t="shared" si="6"/>
      </c>
      <c r="C18" s="32" t="e">
        <f t="shared" si="0"/>
        <v>#VALUE!</v>
      </c>
      <c r="D18" s="30">
        <f t="shared" si="2"/>
      </c>
      <c r="E18" s="32">
        <v>5.5</v>
      </c>
      <c r="F18" s="32" t="e">
        <f t="shared" si="3"/>
        <v>#VALUE!</v>
      </c>
      <c r="G18" s="32" t="e">
        <f t="shared" si="1"/>
        <v>#VALUE!</v>
      </c>
      <c r="H18" s="32">
        <f t="shared" si="4"/>
      </c>
      <c r="I18" s="36">
        <f t="shared" si="5"/>
      </c>
      <c r="J18" s="36">
        <f aca="true" t="shared" si="7" ref="J18:J81">IF(ROUND(A18/2,0)=A18/2,D18,0)</f>
        <v>0</v>
      </c>
      <c r="K18" s="32"/>
      <c r="L18" s="32"/>
      <c r="M18" s="34"/>
    </row>
    <row r="19" spans="1:13" s="35" customFormat="1" ht="12.75" customHeight="1">
      <c r="A19" s="32">
        <v>6</v>
      </c>
      <c r="B19" s="32">
        <f t="shared" si="6"/>
      </c>
      <c r="C19" s="32" t="e">
        <f t="shared" si="0"/>
        <v>#VALUE!</v>
      </c>
      <c r="D19" s="30">
        <f t="shared" si="2"/>
      </c>
      <c r="E19" s="32">
        <v>6.5</v>
      </c>
      <c r="F19" s="32" t="e">
        <f t="shared" si="3"/>
        <v>#VALUE!</v>
      </c>
      <c r="G19" s="32" t="e">
        <f t="shared" si="1"/>
        <v>#VALUE!</v>
      </c>
      <c r="H19" s="32">
        <f t="shared" si="4"/>
      </c>
      <c r="I19" s="36">
        <f t="shared" si="5"/>
        <v>0</v>
      </c>
      <c r="J19" s="36">
        <f t="shared" si="7"/>
      </c>
      <c r="K19" s="32"/>
      <c r="L19" s="32"/>
      <c r="M19" s="34"/>
    </row>
    <row r="20" spans="1:13" s="35" customFormat="1" ht="12.75" customHeight="1">
      <c r="A20" s="32">
        <v>7</v>
      </c>
      <c r="B20" s="32">
        <f t="shared" si="6"/>
      </c>
      <c r="C20" s="32" t="e">
        <f t="shared" si="0"/>
        <v>#VALUE!</v>
      </c>
      <c r="D20" s="30">
        <f t="shared" si="2"/>
      </c>
      <c r="E20" s="32">
        <v>7.5</v>
      </c>
      <c r="F20" s="32" t="e">
        <f t="shared" si="3"/>
        <v>#VALUE!</v>
      </c>
      <c r="G20" s="32" t="e">
        <f t="shared" si="1"/>
        <v>#VALUE!</v>
      </c>
      <c r="H20" s="32">
        <f t="shared" si="4"/>
      </c>
      <c r="I20" s="36">
        <f t="shared" si="5"/>
      </c>
      <c r="J20" s="36">
        <f t="shared" si="7"/>
        <v>0</v>
      </c>
      <c r="K20" s="32"/>
      <c r="L20" s="32"/>
      <c r="M20" s="34"/>
    </row>
    <row r="21" spans="1:13" s="35" customFormat="1" ht="12.75" customHeight="1">
      <c r="A21" s="32">
        <v>8</v>
      </c>
      <c r="B21" s="32">
        <f t="shared" si="6"/>
      </c>
      <c r="C21" s="32" t="e">
        <f t="shared" si="0"/>
        <v>#VALUE!</v>
      </c>
      <c r="D21" s="30">
        <f t="shared" si="2"/>
      </c>
      <c r="E21" s="32">
        <v>8.5</v>
      </c>
      <c r="F21" s="32" t="e">
        <f t="shared" si="3"/>
        <v>#VALUE!</v>
      </c>
      <c r="G21" s="32" t="e">
        <f t="shared" si="1"/>
        <v>#VALUE!</v>
      </c>
      <c r="H21" s="32">
        <f t="shared" si="4"/>
      </c>
      <c r="I21" s="36">
        <f t="shared" si="5"/>
        <v>0</v>
      </c>
      <c r="J21" s="36">
        <f t="shared" si="7"/>
      </c>
      <c r="K21" s="32"/>
      <c r="L21" s="32"/>
      <c r="M21" s="34"/>
    </row>
    <row r="22" spans="1:13" s="35" customFormat="1" ht="12.75" customHeight="1">
      <c r="A22" s="32">
        <v>9</v>
      </c>
      <c r="B22" s="32">
        <f t="shared" si="6"/>
      </c>
      <c r="C22" s="32" t="e">
        <f t="shared" si="0"/>
        <v>#VALUE!</v>
      </c>
      <c r="D22" s="30">
        <f t="shared" si="2"/>
      </c>
      <c r="E22" s="32">
        <v>9.5</v>
      </c>
      <c r="F22" s="32" t="e">
        <f t="shared" si="3"/>
        <v>#VALUE!</v>
      </c>
      <c r="G22" s="32" t="e">
        <f t="shared" si="1"/>
        <v>#VALUE!</v>
      </c>
      <c r="H22" s="32">
        <f t="shared" si="4"/>
      </c>
      <c r="I22" s="36">
        <f t="shared" si="5"/>
      </c>
      <c r="J22" s="36">
        <f t="shared" si="7"/>
        <v>0</v>
      </c>
      <c r="K22" s="32"/>
      <c r="L22" s="32"/>
      <c r="M22" s="34"/>
    </row>
    <row r="23" spans="1:13" s="35" customFormat="1" ht="12.75" customHeight="1">
      <c r="A23" s="32">
        <v>10</v>
      </c>
      <c r="B23" s="32">
        <f t="shared" si="6"/>
      </c>
      <c r="C23" s="32" t="e">
        <f t="shared" si="0"/>
        <v>#VALUE!</v>
      </c>
      <c r="D23" s="30">
        <f t="shared" si="2"/>
      </c>
      <c r="E23" s="32">
        <v>10.5</v>
      </c>
      <c r="F23" s="32" t="e">
        <f t="shared" si="3"/>
        <v>#VALUE!</v>
      </c>
      <c r="G23" s="32" t="e">
        <f t="shared" si="1"/>
        <v>#VALUE!</v>
      </c>
      <c r="H23" s="32">
        <f t="shared" si="4"/>
      </c>
      <c r="I23" s="36">
        <f t="shared" si="5"/>
        <v>0</v>
      </c>
      <c r="J23" s="36">
        <f t="shared" si="7"/>
      </c>
      <c r="K23" s="32"/>
      <c r="L23" s="32"/>
      <c r="M23" s="34"/>
    </row>
    <row r="24" spans="1:13" s="35" customFormat="1" ht="12.75" customHeight="1">
      <c r="A24" s="32">
        <v>11</v>
      </c>
      <c r="B24" s="32">
        <f t="shared" si="6"/>
      </c>
      <c r="C24" s="32" t="e">
        <f t="shared" si="0"/>
        <v>#VALUE!</v>
      </c>
      <c r="D24" s="30">
        <f t="shared" si="2"/>
      </c>
      <c r="E24" s="32">
        <v>11.5</v>
      </c>
      <c r="F24" s="32" t="e">
        <f t="shared" si="3"/>
        <v>#VALUE!</v>
      </c>
      <c r="G24" s="32" t="e">
        <f t="shared" si="1"/>
        <v>#VALUE!</v>
      </c>
      <c r="H24" s="32">
        <f t="shared" si="4"/>
      </c>
      <c r="I24" s="36">
        <f t="shared" si="5"/>
      </c>
      <c r="J24" s="36">
        <f t="shared" si="7"/>
        <v>0</v>
      </c>
      <c r="K24" s="32"/>
      <c r="L24" s="32"/>
      <c r="M24" s="34"/>
    </row>
    <row r="25" spans="1:13" s="35" customFormat="1" ht="12.75" customHeight="1">
      <c r="A25" s="32">
        <v>12</v>
      </c>
      <c r="B25" s="32">
        <f t="shared" si="6"/>
      </c>
      <c r="C25" s="32" t="e">
        <f t="shared" si="0"/>
        <v>#VALUE!</v>
      </c>
      <c r="D25" s="30">
        <f t="shared" si="2"/>
      </c>
      <c r="E25" s="32">
        <v>12.5</v>
      </c>
      <c r="F25" s="32" t="e">
        <f t="shared" si="3"/>
        <v>#VALUE!</v>
      </c>
      <c r="G25" s="32" t="e">
        <f t="shared" si="1"/>
        <v>#VALUE!</v>
      </c>
      <c r="H25" s="32">
        <f t="shared" si="4"/>
      </c>
      <c r="I25" s="36">
        <f t="shared" si="5"/>
        <v>0</v>
      </c>
      <c r="J25" s="36">
        <f t="shared" si="7"/>
      </c>
      <c r="K25" s="32"/>
      <c r="L25" s="32"/>
      <c r="M25" s="34"/>
    </row>
    <row r="26" spans="1:13" s="35" customFormat="1" ht="12.75" customHeight="1">
      <c r="A26" s="32">
        <v>13</v>
      </c>
      <c r="B26" s="32">
        <f t="shared" si="6"/>
      </c>
      <c r="C26" s="32" t="e">
        <f t="shared" si="0"/>
        <v>#VALUE!</v>
      </c>
      <c r="D26" s="30">
        <f t="shared" si="2"/>
      </c>
      <c r="E26" s="32">
        <v>13.5</v>
      </c>
      <c r="F26" s="32" t="e">
        <f t="shared" si="3"/>
        <v>#VALUE!</v>
      </c>
      <c r="G26" s="32" t="e">
        <f t="shared" si="1"/>
        <v>#VALUE!</v>
      </c>
      <c r="H26" s="32">
        <f t="shared" si="4"/>
      </c>
      <c r="I26" s="36">
        <f t="shared" si="5"/>
      </c>
      <c r="J26" s="36">
        <f t="shared" si="7"/>
        <v>0</v>
      </c>
      <c r="K26" s="32"/>
      <c r="L26" s="32"/>
      <c r="M26" s="34"/>
    </row>
    <row r="27" spans="1:13" s="35" customFormat="1" ht="12.75" customHeight="1">
      <c r="A27" s="32">
        <v>14</v>
      </c>
      <c r="B27" s="32">
        <f t="shared" si="6"/>
      </c>
      <c r="C27" s="32" t="e">
        <f t="shared" si="0"/>
        <v>#VALUE!</v>
      </c>
      <c r="D27" s="30">
        <f t="shared" si="2"/>
      </c>
      <c r="E27" s="32">
        <v>14.5</v>
      </c>
      <c r="F27" s="32" t="e">
        <f t="shared" si="3"/>
        <v>#VALUE!</v>
      </c>
      <c r="G27" s="32" t="e">
        <f t="shared" si="1"/>
        <v>#VALUE!</v>
      </c>
      <c r="H27" s="32">
        <f t="shared" si="4"/>
      </c>
      <c r="I27" s="36">
        <f t="shared" si="5"/>
        <v>0</v>
      </c>
      <c r="J27" s="36">
        <f t="shared" si="7"/>
      </c>
      <c r="K27" s="32"/>
      <c r="L27" s="32"/>
      <c r="M27" s="34"/>
    </row>
    <row r="28" spans="1:13" s="35" customFormat="1" ht="12.75" customHeight="1">
      <c r="A28" s="32">
        <v>15</v>
      </c>
      <c r="B28" s="32">
        <f t="shared" si="6"/>
      </c>
      <c r="C28" s="32" t="e">
        <f t="shared" si="0"/>
        <v>#VALUE!</v>
      </c>
      <c r="D28" s="30">
        <f t="shared" si="2"/>
      </c>
      <c r="E28" s="32">
        <v>15.5</v>
      </c>
      <c r="F28" s="32" t="e">
        <f t="shared" si="3"/>
        <v>#VALUE!</v>
      </c>
      <c r="G28" s="32" t="e">
        <f t="shared" si="1"/>
        <v>#VALUE!</v>
      </c>
      <c r="H28" s="32">
        <f t="shared" si="4"/>
      </c>
      <c r="I28" s="36">
        <f t="shared" si="5"/>
      </c>
      <c r="J28" s="36">
        <f t="shared" si="7"/>
        <v>0</v>
      </c>
      <c r="K28" s="32"/>
      <c r="L28" s="32"/>
      <c r="M28" s="34"/>
    </row>
    <row r="29" spans="1:13" s="35" customFormat="1" ht="12.75" customHeight="1">
      <c r="A29" s="32">
        <v>16</v>
      </c>
      <c r="B29" s="32">
        <f t="shared" si="6"/>
      </c>
      <c r="C29" s="32" t="e">
        <f t="shared" si="0"/>
        <v>#VALUE!</v>
      </c>
      <c r="D29" s="30">
        <f t="shared" si="2"/>
      </c>
      <c r="E29" s="32">
        <v>16.5</v>
      </c>
      <c r="F29" s="32" t="e">
        <f t="shared" si="3"/>
        <v>#VALUE!</v>
      </c>
      <c r="G29" s="32" t="e">
        <f t="shared" si="1"/>
        <v>#VALUE!</v>
      </c>
      <c r="H29" s="32">
        <f t="shared" si="4"/>
      </c>
      <c r="I29" s="36">
        <f t="shared" si="5"/>
        <v>0</v>
      </c>
      <c r="J29" s="36">
        <f t="shared" si="7"/>
      </c>
      <c r="K29" s="32"/>
      <c r="L29" s="32"/>
      <c r="M29" s="34"/>
    </row>
    <row r="30" spans="1:13" s="35" customFormat="1" ht="12.75" customHeight="1">
      <c r="A30" s="32">
        <v>17</v>
      </c>
      <c r="B30" s="32">
        <f t="shared" si="6"/>
      </c>
      <c r="C30" s="32" t="e">
        <f t="shared" si="0"/>
        <v>#VALUE!</v>
      </c>
      <c r="D30" s="30">
        <f t="shared" si="2"/>
      </c>
      <c r="E30" s="32">
        <v>17.5</v>
      </c>
      <c r="F30" s="32" t="e">
        <f t="shared" si="3"/>
        <v>#VALUE!</v>
      </c>
      <c r="G30" s="32" t="e">
        <f t="shared" si="1"/>
        <v>#VALUE!</v>
      </c>
      <c r="H30" s="32">
        <f t="shared" si="4"/>
      </c>
      <c r="I30" s="36">
        <f t="shared" si="5"/>
      </c>
      <c r="J30" s="36">
        <f t="shared" si="7"/>
        <v>0</v>
      </c>
      <c r="K30" s="32"/>
      <c r="L30" s="32"/>
      <c r="M30" s="34"/>
    </row>
    <row r="31" spans="1:13" s="35" customFormat="1" ht="12.75" customHeight="1">
      <c r="A31" s="32">
        <v>18</v>
      </c>
      <c r="B31" s="32">
        <f t="shared" si="6"/>
      </c>
      <c r="C31" s="32" t="e">
        <f t="shared" si="0"/>
        <v>#VALUE!</v>
      </c>
      <c r="D31" s="30">
        <f t="shared" si="2"/>
      </c>
      <c r="E31" s="32">
        <v>18.5</v>
      </c>
      <c r="F31" s="32" t="e">
        <f t="shared" si="3"/>
        <v>#VALUE!</v>
      </c>
      <c r="G31" s="32" t="e">
        <f t="shared" si="1"/>
        <v>#VALUE!</v>
      </c>
      <c r="H31" s="32">
        <f t="shared" si="4"/>
      </c>
      <c r="I31" s="36">
        <f t="shared" si="5"/>
        <v>0</v>
      </c>
      <c r="J31" s="36">
        <f t="shared" si="7"/>
      </c>
      <c r="K31" s="32"/>
      <c r="L31" s="32"/>
      <c r="M31" s="34"/>
    </row>
    <row r="32" spans="1:13" s="35" customFormat="1" ht="12.75" customHeight="1">
      <c r="A32" s="32">
        <v>19</v>
      </c>
      <c r="B32" s="32">
        <f t="shared" si="6"/>
      </c>
      <c r="C32" s="32" t="e">
        <f t="shared" si="0"/>
        <v>#VALUE!</v>
      </c>
      <c r="D32" s="30">
        <f t="shared" si="2"/>
      </c>
      <c r="E32" s="32">
        <v>19.5</v>
      </c>
      <c r="F32" s="32" t="e">
        <f t="shared" si="3"/>
        <v>#VALUE!</v>
      </c>
      <c r="G32" s="32" t="e">
        <f t="shared" si="1"/>
        <v>#VALUE!</v>
      </c>
      <c r="H32" s="32">
        <f t="shared" si="4"/>
      </c>
      <c r="I32" s="36">
        <f t="shared" si="5"/>
      </c>
      <c r="J32" s="36">
        <f t="shared" si="7"/>
        <v>0</v>
      </c>
      <c r="K32" s="32"/>
      <c r="L32" s="32"/>
      <c r="M32" s="34"/>
    </row>
    <row r="33" spans="1:13" s="35" customFormat="1" ht="12.75" customHeight="1">
      <c r="A33" s="32">
        <v>20</v>
      </c>
      <c r="B33" s="32">
        <f t="shared" si="6"/>
      </c>
      <c r="C33" s="32" t="e">
        <f t="shared" si="0"/>
        <v>#VALUE!</v>
      </c>
      <c r="D33" s="30">
        <f t="shared" si="2"/>
      </c>
      <c r="E33" s="32">
        <v>20.5</v>
      </c>
      <c r="F33" s="32" t="e">
        <f t="shared" si="3"/>
        <v>#VALUE!</v>
      </c>
      <c r="G33" s="32" t="e">
        <f t="shared" si="1"/>
        <v>#VALUE!</v>
      </c>
      <c r="H33" s="32">
        <f t="shared" si="4"/>
      </c>
      <c r="I33" s="36">
        <f t="shared" si="5"/>
        <v>0</v>
      </c>
      <c r="J33" s="36">
        <f t="shared" si="7"/>
      </c>
      <c r="K33" s="32"/>
      <c r="L33" s="32"/>
      <c r="M33" s="34"/>
    </row>
    <row r="34" spans="1:13" s="35" customFormat="1" ht="12.75" customHeight="1">
      <c r="A34" s="32">
        <v>21</v>
      </c>
      <c r="B34" s="32">
        <f t="shared" si="6"/>
      </c>
      <c r="C34" s="32" t="e">
        <f t="shared" si="0"/>
        <v>#VALUE!</v>
      </c>
      <c r="D34" s="30">
        <f t="shared" si="2"/>
      </c>
      <c r="E34" s="32">
        <v>21.5</v>
      </c>
      <c r="F34" s="32" t="e">
        <f t="shared" si="3"/>
        <v>#VALUE!</v>
      </c>
      <c r="G34" s="32" t="e">
        <f t="shared" si="1"/>
        <v>#VALUE!</v>
      </c>
      <c r="H34" s="32">
        <f t="shared" si="4"/>
      </c>
      <c r="I34" s="36">
        <f t="shared" si="5"/>
      </c>
      <c r="J34" s="36">
        <f t="shared" si="7"/>
        <v>0</v>
      </c>
      <c r="K34" s="32"/>
      <c r="L34" s="32"/>
      <c r="M34" s="34"/>
    </row>
    <row r="35" spans="1:13" s="35" customFormat="1" ht="12.75" customHeight="1">
      <c r="A35" s="32">
        <v>22</v>
      </c>
      <c r="B35" s="32">
        <f t="shared" si="6"/>
      </c>
      <c r="C35" s="32" t="e">
        <f t="shared" si="0"/>
        <v>#VALUE!</v>
      </c>
      <c r="D35" s="30">
        <f t="shared" si="2"/>
      </c>
      <c r="E35" s="32">
        <v>22.5</v>
      </c>
      <c r="F35" s="32" t="e">
        <f t="shared" si="3"/>
        <v>#VALUE!</v>
      </c>
      <c r="G35" s="32" t="e">
        <f t="shared" si="1"/>
        <v>#VALUE!</v>
      </c>
      <c r="H35" s="32">
        <f t="shared" si="4"/>
      </c>
      <c r="I35" s="36">
        <f t="shared" si="5"/>
        <v>0</v>
      </c>
      <c r="J35" s="36">
        <f t="shared" si="7"/>
      </c>
      <c r="K35" s="32"/>
      <c r="L35" s="32"/>
      <c r="M35" s="34"/>
    </row>
    <row r="36" spans="1:13" s="35" customFormat="1" ht="12.75" customHeight="1">
      <c r="A36" s="32">
        <v>23</v>
      </c>
      <c r="B36" s="32">
        <f t="shared" si="6"/>
      </c>
      <c r="C36" s="32" t="e">
        <f t="shared" si="0"/>
        <v>#VALUE!</v>
      </c>
      <c r="D36" s="30">
        <f t="shared" si="2"/>
      </c>
      <c r="E36" s="32">
        <v>23.5</v>
      </c>
      <c r="F36" s="32" t="e">
        <f t="shared" si="3"/>
        <v>#VALUE!</v>
      </c>
      <c r="G36" s="32" t="e">
        <f t="shared" si="1"/>
        <v>#VALUE!</v>
      </c>
      <c r="H36" s="32">
        <f t="shared" si="4"/>
      </c>
      <c r="I36" s="36">
        <f t="shared" si="5"/>
      </c>
      <c r="J36" s="36">
        <f t="shared" si="7"/>
        <v>0</v>
      </c>
      <c r="K36" s="32"/>
      <c r="L36" s="32"/>
      <c r="M36" s="34"/>
    </row>
    <row r="37" spans="1:13" s="35" customFormat="1" ht="12.75" customHeight="1">
      <c r="A37" s="32">
        <v>24</v>
      </c>
      <c r="B37" s="32">
        <f t="shared" si="6"/>
      </c>
      <c r="C37" s="32" t="e">
        <f t="shared" si="0"/>
        <v>#VALUE!</v>
      </c>
      <c r="D37" s="30">
        <f t="shared" si="2"/>
      </c>
      <c r="E37" s="32">
        <v>24.5</v>
      </c>
      <c r="F37" s="32" t="e">
        <f t="shared" si="3"/>
        <v>#VALUE!</v>
      </c>
      <c r="G37" s="32" t="e">
        <f t="shared" si="1"/>
        <v>#VALUE!</v>
      </c>
      <c r="H37" s="32">
        <f t="shared" si="4"/>
      </c>
      <c r="I37" s="36">
        <f t="shared" si="5"/>
        <v>0</v>
      </c>
      <c r="J37" s="36">
        <f t="shared" si="7"/>
      </c>
      <c r="K37" s="32"/>
      <c r="L37" s="32"/>
      <c r="M37" s="34"/>
    </row>
    <row r="38" spans="1:13" s="35" customFormat="1" ht="12.75" customHeight="1">
      <c r="A38" s="32">
        <v>25</v>
      </c>
      <c r="B38" s="32">
        <f t="shared" si="6"/>
      </c>
      <c r="C38" s="32" t="e">
        <f t="shared" si="0"/>
        <v>#VALUE!</v>
      </c>
      <c r="D38" s="30">
        <f t="shared" si="2"/>
      </c>
      <c r="E38" s="32">
        <v>25.5</v>
      </c>
      <c r="F38" s="32" t="e">
        <f t="shared" si="3"/>
        <v>#VALUE!</v>
      </c>
      <c r="G38" s="32" t="e">
        <f t="shared" si="1"/>
        <v>#VALUE!</v>
      </c>
      <c r="H38" s="32">
        <f t="shared" si="4"/>
      </c>
      <c r="I38" s="36">
        <f t="shared" si="5"/>
      </c>
      <c r="J38" s="36">
        <f t="shared" si="7"/>
        <v>0</v>
      </c>
      <c r="K38" s="32"/>
      <c r="L38" s="32"/>
      <c r="M38" s="34"/>
    </row>
    <row r="39" spans="1:13" s="35" customFormat="1" ht="12.75" customHeight="1">
      <c r="A39" s="32">
        <v>26</v>
      </c>
      <c r="B39" s="32">
        <f t="shared" si="6"/>
      </c>
      <c r="C39" s="32" t="e">
        <f t="shared" si="0"/>
        <v>#VALUE!</v>
      </c>
      <c r="D39" s="30">
        <f t="shared" si="2"/>
      </c>
      <c r="E39" s="32">
        <v>26.5</v>
      </c>
      <c r="F39" s="32" t="e">
        <f t="shared" si="3"/>
        <v>#VALUE!</v>
      </c>
      <c r="G39" s="32" t="e">
        <f t="shared" si="1"/>
        <v>#VALUE!</v>
      </c>
      <c r="H39" s="32">
        <f t="shared" si="4"/>
      </c>
      <c r="I39" s="36">
        <f t="shared" si="5"/>
        <v>0</v>
      </c>
      <c r="J39" s="36">
        <f t="shared" si="7"/>
      </c>
      <c r="K39" s="32"/>
      <c r="L39" s="32"/>
      <c r="M39" s="34"/>
    </row>
    <row r="40" spans="1:13" s="35" customFormat="1" ht="12.75" customHeight="1">
      <c r="A40" s="32">
        <v>27</v>
      </c>
      <c r="B40" s="32">
        <f t="shared" si="6"/>
      </c>
      <c r="C40" s="32" t="e">
        <f t="shared" si="0"/>
        <v>#VALUE!</v>
      </c>
      <c r="D40" s="30">
        <f t="shared" si="2"/>
      </c>
      <c r="E40" s="32">
        <v>27.5</v>
      </c>
      <c r="F40" s="32" t="e">
        <f t="shared" si="3"/>
        <v>#VALUE!</v>
      </c>
      <c r="G40" s="32" t="e">
        <f t="shared" si="1"/>
        <v>#VALUE!</v>
      </c>
      <c r="H40" s="32">
        <f t="shared" si="4"/>
      </c>
      <c r="I40" s="36">
        <f t="shared" si="5"/>
      </c>
      <c r="J40" s="36">
        <f t="shared" si="7"/>
        <v>0</v>
      </c>
      <c r="K40" s="32"/>
      <c r="L40" s="32"/>
      <c r="M40" s="34"/>
    </row>
    <row r="41" spans="1:13" s="35" customFormat="1" ht="12.75" customHeight="1">
      <c r="A41" s="32">
        <v>28</v>
      </c>
      <c r="B41" s="32">
        <f t="shared" si="6"/>
      </c>
      <c r="C41" s="32" t="e">
        <f t="shared" si="0"/>
        <v>#VALUE!</v>
      </c>
      <c r="D41" s="30">
        <f t="shared" si="2"/>
      </c>
      <c r="E41" s="32">
        <v>28.5</v>
      </c>
      <c r="F41" s="32" t="e">
        <f t="shared" si="3"/>
        <v>#VALUE!</v>
      </c>
      <c r="G41" s="32" t="e">
        <f t="shared" si="1"/>
        <v>#VALUE!</v>
      </c>
      <c r="H41" s="32">
        <f t="shared" si="4"/>
      </c>
      <c r="I41" s="36">
        <f t="shared" si="5"/>
        <v>0</v>
      </c>
      <c r="J41" s="36">
        <f t="shared" si="7"/>
      </c>
      <c r="K41" s="32"/>
      <c r="L41" s="32"/>
      <c r="M41" s="34"/>
    </row>
    <row r="42" spans="1:13" s="35" customFormat="1" ht="12.75" customHeight="1">
      <c r="A42" s="32">
        <v>29</v>
      </c>
      <c r="B42" s="32">
        <f t="shared" si="6"/>
      </c>
      <c r="C42" s="32" t="e">
        <f t="shared" si="0"/>
        <v>#VALUE!</v>
      </c>
      <c r="D42" s="30">
        <f t="shared" si="2"/>
      </c>
      <c r="E42" s="32">
        <v>29.5</v>
      </c>
      <c r="F42" s="32" t="e">
        <f t="shared" si="3"/>
        <v>#VALUE!</v>
      </c>
      <c r="G42" s="32" t="e">
        <f t="shared" si="1"/>
        <v>#VALUE!</v>
      </c>
      <c r="H42" s="32">
        <f t="shared" si="4"/>
      </c>
      <c r="I42" s="36">
        <f t="shared" si="5"/>
      </c>
      <c r="J42" s="36">
        <f t="shared" si="7"/>
        <v>0</v>
      </c>
      <c r="K42" s="32"/>
      <c r="L42" s="32"/>
      <c r="M42" s="34"/>
    </row>
    <row r="43" spans="1:13" s="35" customFormat="1" ht="12.75" customHeight="1">
      <c r="A43" s="32">
        <v>30</v>
      </c>
      <c r="B43" s="32">
        <f t="shared" si="6"/>
      </c>
      <c r="C43" s="32" t="e">
        <f t="shared" si="0"/>
        <v>#VALUE!</v>
      </c>
      <c r="D43" s="30">
        <f t="shared" si="2"/>
      </c>
      <c r="E43" s="32">
        <v>30.5</v>
      </c>
      <c r="F43" s="32" t="e">
        <f t="shared" si="3"/>
        <v>#VALUE!</v>
      </c>
      <c r="G43" s="32" t="e">
        <f t="shared" si="1"/>
        <v>#VALUE!</v>
      </c>
      <c r="H43" s="32">
        <f t="shared" si="4"/>
      </c>
      <c r="I43" s="36">
        <f t="shared" si="5"/>
        <v>0</v>
      </c>
      <c r="J43" s="36">
        <f t="shared" si="7"/>
      </c>
      <c r="K43" s="32"/>
      <c r="L43" s="32"/>
      <c r="M43" s="34"/>
    </row>
    <row r="44" spans="1:13" s="35" customFormat="1" ht="12.75" customHeight="1">
      <c r="A44" s="32">
        <v>31</v>
      </c>
      <c r="B44" s="32">
        <f t="shared" si="6"/>
      </c>
      <c r="C44" s="32" t="e">
        <f t="shared" si="0"/>
        <v>#VALUE!</v>
      </c>
      <c r="D44" s="30">
        <f t="shared" si="2"/>
      </c>
      <c r="E44" s="32">
        <v>31.5</v>
      </c>
      <c r="F44" s="32" t="e">
        <f t="shared" si="3"/>
        <v>#VALUE!</v>
      </c>
      <c r="G44" s="32" t="e">
        <f t="shared" si="1"/>
        <v>#VALUE!</v>
      </c>
      <c r="H44" s="32">
        <f t="shared" si="4"/>
      </c>
      <c r="I44" s="36">
        <f t="shared" si="5"/>
      </c>
      <c r="J44" s="36">
        <f t="shared" si="7"/>
        <v>0</v>
      </c>
      <c r="K44" s="32"/>
      <c r="L44" s="32"/>
      <c r="M44" s="34"/>
    </row>
    <row r="45" spans="1:13" s="35" customFormat="1" ht="12.75" customHeight="1">
      <c r="A45" s="32">
        <v>32</v>
      </c>
      <c r="B45" s="32">
        <f t="shared" si="6"/>
      </c>
      <c r="C45" s="32" t="e">
        <f t="shared" si="0"/>
        <v>#VALUE!</v>
      </c>
      <c r="D45" s="30">
        <f t="shared" si="2"/>
      </c>
      <c r="E45" s="32">
        <v>32.5</v>
      </c>
      <c r="F45" s="32" t="e">
        <f t="shared" si="3"/>
        <v>#VALUE!</v>
      </c>
      <c r="G45" s="32" t="e">
        <f t="shared" si="1"/>
        <v>#VALUE!</v>
      </c>
      <c r="H45" s="32">
        <f t="shared" si="4"/>
      </c>
      <c r="I45" s="36">
        <f t="shared" si="5"/>
        <v>0</v>
      </c>
      <c r="J45" s="36">
        <f t="shared" si="7"/>
      </c>
      <c r="K45" s="32"/>
      <c r="L45" s="32"/>
      <c r="M45" s="34"/>
    </row>
    <row r="46" spans="1:13" s="35" customFormat="1" ht="12.75" customHeight="1">
      <c r="A46" s="32">
        <v>33</v>
      </c>
      <c r="B46" s="32">
        <f t="shared" si="6"/>
      </c>
      <c r="C46" s="32" t="e">
        <f t="shared" si="0"/>
        <v>#VALUE!</v>
      </c>
      <c r="D46" s="30">
        <f t="shared" si="2"/>
      </c>
      <c r="E46" s="32">
        <v>33.5</v>
      </c>
      <c r="F46" s="32" t="e">
        <f t="shared" si="3"/>
        <v>#VALUE!</v>
      </c>
      <c r="G46" s="32" t="e">
        <f t="shared" si="1"/>
        <v>#VALUE!</v>
      </c>
      <c r="H46" s="32">
        <f t="shared" si="4"/>
      </c>
      <c r="I46" s="36">
        <f t="shared" si="5"/>
      </c>
      <c r="J46" s="36">
        <f t="shared" si="7"/>
        <v>0</v>
      </c>
      <c r="K46" s="32"/>
      <c r="L46" s="32"/>
      <c r="M46" s="34"/>
    </row>
    <row r="47" spans="1:13" s="35" customFormat="1" ht="12.75" customHeight="1">
      <c r="A47" s="32">
        <v>34</v>
      </c>
      <c r="B47" s="32">
        <f t="shared" si="6"/>
      </c>
      <c r="C47" s="32" t="e">
        <f t="shared" si="0"/>
        <v>#VALUE!</v>
      </c>
      <c r="D47" s="30">
        <f t="shared" si="2"/>
      </c>
      <c r="E47" s="32">
        <v>34.5</v>
      </c>
      <c r="F47" s="32" t="e">
        <f t="shared" si="3"/>
        <v>#VALUE!</v>
      </c>
      <c r="G47" s="32" t="e">
        <f t="shared" si="1"/>
        <v>#VALUE!</v>
      </c>
      <c r="H47" s="32">
        <f t="shared" si="4"/>
      </c>
      <c r="I47" s="36">
        <f t="shared" si="5"/>
        <v>0</v>
      </c>
      <c r="J47" s="36">
        <f t="shared" si="7"/>
      </c>
      <c r="K47" s="32"/>
      <c r="L47" s="32"/>
      <c r="M47" s="34"/>
    </row>
    <row r="48" spans="1:13" s="35" customFormat="1" ht="12.75" customHeight="1">
      <c r="A48" s="32">
        <v>35</v>
      </c>
      <c r="B48" s="32">
        <f t="shared" si="6"/>
      </c>
      <c r="C48" s="32" t="e">
        <f t="shared" si="0"/>
        <v>#VALUE!</v>
      </c>
      <c r="D48" s="30">
        <f t="shared" si="2"/>
      </c>
      <c r="E48" s="32">
        <v>35.5</v>
      </c>
      <c r="F48" s="32" t="e">
        <f t="shared" si="3"/>
        <v>#VALUE!</v>
      </c>
      <c r="G48" s="32" t="e">
        <f t="shared" si="1"/>
        <v>#VALUE!</v>
      </c>
      <c r="H48" s="32">
        <f t="shared" si="4"/>
      </c>
      <c r="I48" s="36">
        <f t="shared" si="5"/>
      </c>
      <c r="J48" s="36">
        <f t="shared" si="7"/>
        <v>0</v>
      </c>
      <c r="K48" s="32"/>
      <c r="L48" s="32"/>
      <c r="M48" s="34"/>
    </row>
    <row r="49" spans="1:13" s="35" customFormat="1" ht="12.75" customHeight="1">
      <c r="A49" s="32">
        <v>36</v>
      </c>
      <c r="B49" s="32">
        <f t="shared" si="6"/>
      </c>
      <c r="C49" s="32" t="e">
        <f t="shared" si="0"/>
        <v>#VALUE!</v>
      </c>
      <c r="D49" s="30">
        <f t="shared" si="2"/>
      </c>
      <c r="E49" s="32">
        <v>36.5</v>
      </c>
      <c r="F49" s="32" t="e">
        <f t="shared" si="3"/>
        <v>#VALUE!</v>
      </c>
      <c r="G49" s="32" t="e">
        <f t="shared" si="1"/>
        <v>#VALUE!</v>
      </c>
      <c r="H49" s="32">
        <f t="shared" si="4"/>
      </c>
      <c r="I49" s="36">
        <f t="shared" si="5"/>
        <v>0</v>
      </c>
      <c r="J49" s="36">
        <f t="shared" si="7"/>
      </c>
      <c r="K49" s="32"/>
      <c r="L49" s="32"/>
      <c r="M49" s="34"/>
    </row>
    <row r="50" spans="1:13" s="35" customFormat="1" ht="12.75" customHeight="1">
      <c r="A50" s="32">
        <v>37</v>
      </c>
      <c r="B50" s="32">
        <f t="shared" si="6"/>
      </c>
      <c r="C50" s="32" t="e">
        <f t="shared" si="0"/>
        <v>#VALUE!</v>
      </c>
      <c r="D50" s="30">
        <f t="shared" si="2"/>
      </c>
      <c r="E50" s="32">
        <v>37.5</v>
      </c>
      <c r="F50" s="32" t="e">
        <f t="shared" si="3"/>
        <v>#VALUE!</v>
      </c>
      <c r="G50" s="32" t="e">
        <f t="shared" si="1"/>
        <v>#VALUE!</v>
      </c>
      <c r="H50" s="32">
        <f t="shared" si="4"/>
      </c>
      <c r="I50" s="36">
        <f t="shared" si="5"/>
      </c>
      <c r="J50" s="36">
        <f t="shared" si="7"/>
        <v>0</v>
      </c>
      <c r="K50" s="32"/>
      <c r="L50" s="32"/>
      <c r="M50" s="34"/>
    </row>
    <row r="51" spans="1:13" s="35" customFormat="1" ht="12.75" customHeight="1">
      <c r="A51" s="32">
        <v>38</v>
      </c>
      <c r="B51" s="32">
        <f t="shared" si="6"/>
      </c>
      <c r="C51" s="32" t="e">
        <f t="shared" si="0"/>
        <v>#VALUE!</v>
      </c>
      <c r="D51" s="30">
        <f t="shared" si="2"/>
      </c>
      <c r="E51" s="32">
        <v>38.5</v>
      </c>
      <c r="F51" s="32" t="e">
        <f t="shared" si="3"/>
        <v>#VALUE!</v>
      </c>
      <c r="G51" s="32" t="e">
        <f t="shared" si="1"/>
        <v>#VALUE!</v>
      </c>
      <c r="H51" s="32">
        <f t="shared" si="4"/>
      </c>
      <c r="I51" s="36">
        <f t="shared" si="5"/>
        <v>0</v>
      </c>
      <c r="J51" s="36">
        <f t="shared" si="7"/>
      </c>
      <c r="K51" s="32"/>
      <c r="L51" s="32"/>
      <c r="M51" s="34"/>
    </row>
    <row r="52" spans="1:13" s="35" customFormat="1" ht="12.75" customHeight="1">
      <c r="A52" s="32">
        <v>39</v>
      </c>
      <c r="B52" s="32">
        <f t="shared" si="6"/>
      </c>
      <c r="C52" s="32" t="e">
        <f t="shared" si="0"/>
        <v>#VALUE!</v>
      </c>
      <c r="D52" s="30">
        <f t="shared" si="2"/>
      </c>
      <c r="E52" s="32">
        <v>39.5</v>
      </c>
      <c r="F52" s="32" t="e">
        <f t="shared" si="3"/>
        <v>#VALUE!</v>
      </c>
      <c r="G52" s="32" t="e">
        <f t="shared" si="1"/>
        <v>#VALUE!</v>
      </c>
      <c r="H52" s="32">
        <f t="shared" si="4"/>
      </c>
      <c r="I52" s="36">
        <f t="shared" si="5"/>
      </c>
      <c r="J52" s="36">
        <f t="shared" si="7"/>
        <v>0</v>
      </c>
      <c r="K52" s="32"/>
      <c r="L52" s="32"/>
      <c r="M52" s="34"/>
    </row>
    <row r="53" spans="1:13" s="35" customFormat="1" ht="12.75" customHeight="1">
      <c r="A53" s="32">
        <v>40</v>
      </c>
      <c r="B53" s="32">
        <f>IF(B52="","",IF(B52+(MAX($F$6,$D$6)-MIN($F$6,$D$6))/$D$8&gt;MAX($D$6,$F$6),"",B52+(MAX($F$6,$D$6)-MIN($F$6,$D$6))/$D$8))</f>
      </c>
      <c r="C53" s="32" t="e">
        <f t="shared" si="0"/>
        <v>#VALUE!</v>
      </c>
      <c r="D53" s="30">
        <f t="shared" si="2"/>
      </c>
      <c r="E53" s="32">
        <v>40.5</v>
      </c>
      <c r="F53" s="32" t="e">
        <f t="shared" si="3"/>
        <v>#VALUE!</v>
      </c>
      <c r="G53" s="32" t="e">
        <f t="shared" si="1"/>
        <v>#VALUE!</v>
      </c>
      <c r="H53" s="32">
        <f t="shared" si="4"/>
      </c>
      <c r="I53" s="36">
        <f t="shared" si="5"/>
        <v>0</v>
      </c>
      <c r="J53" s="36">
        <f t="shared" si="7"/>
      </c>
      <c r="K53" s="32"/>
      <c r="L53" s="32"/>
      <c r="M53" s="34"/>
    </row>
    <row r="54" spans="1:13" s="35" customFormat="1" ht="12.75" customHeight="1">
      <c r="A54" s="32">
        <v>41</v>
      </c>
      <c r="B54" s="32">
        <f t="shared" si="6"/>
      </c>
      <c r="C54" s="32" t="e">
        <f t="shared" si="0"/>
        <v>#VALUE!</v>
      </c>
      <c r="D54" s="30">
        <f t="shared" si="2"/>
      </c>
      <c r="E54" s="32">
        <v>41.5</v>
      </c>
      <c r="F54" s="32" t="e">
        <f t="shared" si="3"/>
        <v>#VALUE!</v>
      </c>
      <c r="G54" s="32" t="e">
        <f t="shared" si="1"/>
        <v>#VALUE!</v>
      </c>
      <c r="H54" s="32">
        <f t="shared" si="4"/>
      </c>
      <c r="I54" s="36">
        <f t="shared" si="5"/>
      </c>
      <c r="J54" s="36">
        <f t="shared" si="7"/>
        <v>0</v>
      </c>
      <c r="K54" s="32"/>
      <c r="L54" s="32"/>
      <c r="M54" s="34"/>
    </row>
    <row r="55" spans="1:13" s="35" customFormat="1" ht="12.75" customHeight="1">
      <c r="A55" s="32">
        <v>42</v>
      </c>
      <c r="B55" s="32">
        <f t="shared" si="6"/>
      </c>
      <c r="C55" s="32" t="e">
        <f t="shared" si="0"/>
        <v>#VALUE!</v>
      </c>
      <c r="D55" s="30">
        <f t="shared" si="2"/>
      </c>
      <c r="E55" s="32">
        <v>42.5</v>
      </c>
      <c r="F55" s="32" t="e">
        <f t="shared" si="3"/>
        <v>#VALUE!</v>
      </c>
      <c r="G55" s="32" t="e">
        <f t="shared" si="1"/>
        <v>#VALUE!</v>
      </c>
      <c r="H55" s="32">
        <f t="shared" si="4"/>
      </c>
      <c r="I55" s="36">
        <f t="shared" si="5"/>
        <v>0</v>
      </c>
      <c r="J55" s="36">
        <f t="shared" si="7"/>
      </c>
      <c r="K55" s="32"/>
      <c r="L55" s="32"/>
      <c r="M55" s="34"/>
    </row>
    <row r="56" spans="1:13" s="35" customFormat="1" ht="12.75" customHeight="1">
      <c r="A56" s="32">
        <v>43</v>
      </c>
      <c r="B56" s="32">
        <f t="shared" si="6"/>
      </c>
      <c r="C56" s="32" t="e">
        <f t="shared" si="0"/>
        <v>#VALUE!</v>
      </c>
      <c r="D56" s="30">
        <f t="shared" si="2"/>
      </c>
      <c r="E56" s="32">
        <v>43.5</v>
      </c>
      <c r="F56" s="32" t="e">
        <f t="shared" si="3"/>
        <v>#VALUE!</v>
      </c>
      <c r="G56" s="32" t="e">
        <f t="shared" si="1"/>
        <v>#VALUE!</v>
      </c>
      <c r="H56" s="32">
        <f t="shared" si="4"/>
      </c>
      <c r="I56" s="36">
        <f t="shared" si="5"/>
      </c>
      <c r="J56" s="36">
        <f t="shared" si="7"/>
        <v>0</v>
      </c>
      <c r="K56" s="32"/>
      <c r="L56" s="32"/>
      <c r="M56" s="34"/>
    </row>
    <row r="57" spans="1:13" s="35" customFormat="1" ht="12.75" customHeight="1">
      <c r="A57" s="32">
        <v>44</v>
      </c>
      <c r="B57" s="32">
        <f t="shared" si="6"/>
      </c>
      <c r="C57" s="32" t="e">
        <f t="shared" si="0"/>
        <v>#VALUE!</v>
      </c>
      <c r="D57" s="30">
        <f t="shared" si="2"/>
      </c>
      <c r="E57" s="32">
        <v>44.5</v>
      </c>
      <c r="F57" s="32" t="e">
        <f t="shared" si="3"/>
        <v>#VALUE!</v>
      </c>
      <c r="G57" s="32" t="e">
        <f t="shared" si="1"/>
        <v>#VALUE!</v>
      </c>
      <c r="H57" s="32">
        <f t="shared" si="4"/>
      </c>
      <c r="I57" s="36">
        <f t="shared" si="5"/>
        <v>0</v>
      </c>
      <c r="J57" s="36">
        <f t="shared" si="7"/>
      </c>
      <c r="K57" s="32"/>
      <c r="L57" s="32"/>
      <c r="M57" s="34"/>
    </row>
    <row r="58" spans="1:13" s="35" customFormat="1" ht="12.75" customHeight="1">
      <c r="A58" s="32">
        <v>45</v>
      </c>
      <c r="B58" s="32">
        <f t="shared" si="6"/>
      </c>
      <c r="C58" s="32" t="e">
        <f t="shared" si="0"/>
        <v>#VALUE!</v>
      </c>
      <c r="D58" s="30">
        <f t="shared" si="2"/>
      </c>
      <c r="E58" s="32">
        <v>45.5</v>
      </c>
      <c r="F58" s="32" t="e">
        <f t="shared" si="3"/>
        <v>#VALUE!</v>
      </c>
      <c r="G58" s="32" t="e">
        <f t="shared" si="1"/>
        <v>#VALUE!</v>
      </c>
      <c r="H58" s="32">
        <f t="shared" si="4"/>
      </c>
      <c r="I58" s="36">
        <f t="shared" si="5"/>
      </c>
      <c r="J58" s="36">
        <f t="shared" si="7"/>
        <v>0</v>
      </c>
      <c r="K58" s="32"/>
      <c r="L58" s="32"/>
      <c r="M58" s="34"/>
    </row>
    <row r="59" spans="1:13" s="35" customFormat="1" ht="12.75" customHeight="1">
      <c r="A59" s="32">
        <v>46</v>
      </c>
      <c r="B59" s="32">
        <f t="shared" si="6"/>
      </c>
      <c r="C59" s="32" t="e">
        <f t="shared" si="0"/>
        <v>#VALUE!</v>
      </c>
      <c r="D59" s="30">
        <f t="shared" si="2"/>
      </c>
      <c r="E59" s="32">
        <v>46.5</v>
      </c>
      <c r="F59" s="32" t="e">
        <f t="shared" si="3"/>
        <v>#VALUE!</v>
      </c>
      <c r="G59" s="32" t="e">
        <f t="shared" si="1"/>
        <v>#VALUE!</v>
      </c>
      <c r="H59" s="32">
        <f t="shared" si="4"/>
      </c>
      <c r="I59" s="36">
        <f t="shared" si="5"/>
        <v>0</v>
      </c>
      <c r="J59" s="36">
        <f t="shared" si="7"/>
      </c>
      <c r="K59" s="32"/>
      <c r="L59" s="32"/>
      <c r="M59" s="34"/>
    </row>
    <row r="60" spans="1:13" s="35" customFormat="1" ht="12.75" customHeight="1">
      <c r="A60" s="32">
        <v>47</v>
      </c>
      <c r="B60" s="32">
        <f t="shared" si="6"/>
      </c>
      <c r="C60" s="32" t="e">
        <f t="shared" si="0"/>
        <v>#VALUE!</v>
      </c>
      <c r="D60" s="30">
        <f t="shared" si="2"/>
      </c>
      <c r="E60" s="32">
        <v>47.5</v>
      </c>
      <c r="F60" s="32" t="e">
        <f t="shared" si="3"/>
        <v>#VALUE!</v>
      </c>
      <c r="G60" s="32" t="e">
        <f t="shared" si="1"/>
        <v>#VALUE!</v>
      </c>
      <c r="H60" s="32">
        <f t="shared" si="4"/>
      </c>
      <c r="I60" s="36">
        <f t="shared" si="5"/>
      </c>
      <c r="J60" s="36">
        <f t="shared" si="7"/>
        <v>0</v>
      </c>
      <c r="K60" s="32"/>
      <c r="L60" s="32"/>
      <c r="M60" s="34"/>
    </row>
    <row r="61" spans="1:13" s="35" customFormat="1" ht="12.75" customHeight="1">
      <c r="A61" s="32">
        <v>48</v>
      </c>
      <c r="B61" s="32">
        <f t="shared" si="6"/>
      </c>
      <c r="C61" s="32" t="e">
        <f t="shared" si="0"/>
        <v>#VALUE!</v>
      </c>
      <c r="D61" s="30">
        <f t="shared" si="2"/>
      </c>
      <c r="E61" s="32">
        <v>48.5</v>
      </c>
      <c r="F61" s="32" t="e">
        <f t="shared" si="3"/>
        <v>#VALUE!</v>
      </c>
      <c r="G61" s="32" t="e">
        <f t="shared" si="1"/>
        <v>#VALUE!</v>
      </c>
      <c r="H61" s="32">
        <f t="shared" si="4"/>
      </c>
      <c r="I61" s="36">
        <f t="shared" si="5"/>
        <v>0</v>
      </c>
      <c r="J61" s="36">
        <f t="shared" si="7"/>
      </c>
      <c r="K61" s="32"/>
      <c r="L61" s="32"/>
      <c r="M61" s="34"/>
    </row>
    <row r="62" spans="1:13" s="35" customFormat="1" ht="12.75" customHeight="1">
      <c r="A62" s="32">
        <v>49</v>
      </c>
      <c r="B62" s="32">
        <f t="shared" si="6"/>
      </c>
      <c r="C62" s="32" t="e">
        <f t="shared" si="0"/>
        <v>#VALUE!</v>
      </c>
      <c r="D62" s="30">
        <f t="shared" si="2"/>
      </c>
      <c r="E62" s="32">
        <v>49.5</v>
      </c>
      <c r="F62" s="32" t="e">
        <f t="shared" si="3"/>
        <v>#VALUE!</v>
      </c>
      <c r="G62" s="32" t="e">
        <f t="shared" si="1"/>
        <v>#VALUE!</v>
      </c>
      <c r="H62" s="32">
        <f t="shared" si="4"/>
      </c>
      <c r="I62" s="36">
        <f t="shared" si="5"/>
      </c>
      <c r="J62" s="36">
        <f t="shared" si="7"/>
        <v>0</v>
      </c>
      <c r="K62" s="32"/>
      <c r="L62" s="32"/>
      <c r="M62" s="34"/>
    </row>
    <row r="63" spans="1:13" s="35" customFormat="1" ht="12.75" customHeight="1">
      <c r="A63" s="32">
        <v>50</v>
      </c>
      <c r="B63" s="32">
        <f t="shared" si="6"/>
      </c>
      <c r="C63" s="32" t="e">
        <f t="shared" si="0"/>
        <v>#VALUE!</v>
      </c>
      <c r="D63" s="30">
        <f t="shared" si="2"/>
      </c>
      <c r="E63" s="32">
        <v>50.5</v>
      </c>
      <c r="F63" s="32" t="e">
        <f t="shared" si="3"/>
        <v>#VALUE!</v>
      </c>
      <c r="G63" s="32" t="e">
        <f t="shared" si="1"/>
        <v>#VALUE!</v>
      </c>
      <c r="H63" s="32">
        <f t="shared" si="4"/>
      </c>
      <c r="I63" s="36">
        <f t="shared" si="5"/>
        <v>0</v>
      </c>
      <c r="J63" s="36">
        <f t="shared" si="7"/>
      </c>
      <c r="K63" s="32"/>
      <c r="L63" s="32"/>
      <c r="M63" s="34"/>
    </row>
    <row r="64" spans="1:13" s="35" customFormat="1" ht="12.75" customHeight="1">
      <c r="A64" s="32">
        <v>51</v>
      </c>
      <c r="B64" s="32">
        <f t="shared" si="6"/>
      </c>
      <c r="C64" s="32" t="e">
        <f t="shared" si="0"/>
        <v>#VALUE!</v>
      </c>
      <c r="D64" s="30">
        <f t="shared" si="2"/>
      </c>
      <c r="E64" s="32">
        <v>51.5</v>
      </c>
      <c r="F64" s="32" t="e">
        <f t="shared" si="3"/>
        <v>#VALUE!</v>
      </c>
      <c r="G64" s="32" t="e">
        <f t="shared" si="1"/>
        <v>#VALUE!</v>
      </c>
      <c r="H64" s="32">
        <f t="shared" si="4"/>
      </c>
      <c r="I64" s="36">
        <f t="shared" si="5"/>
      </c>
      <c r="J64" s="36">
        <f t="shared" si="7"/>
        <v>0</v>
      </c>
      <c r="K64" s="32"/>
      <c r="L64" s="32"/>
      <c r="M64" s="34"/>
    </row>
    <row r="65" spans="1:13" s="35" customFormat="1" ht="12.75" customHeight="1">
      <c r="A65" s="32">
        <v>52</v>
      </c>
      <c r="B65" s="32">
        <f t="shared" si="6"/>
      </c>
      <c r="C65" s="32" t="e">
        <f t="shared" si="0"/>
        <v>#VALUE!</v>
      </c>
      <c r="D65" s="30">
        <f t="shared" si="2"/>
      </c>
      <c r="E65" s="32">
        <v>52.5</v>
      </c>
      <c r="F65" s="32" t="e">
        <f t="shared" si="3"/>
        <v>#VALUE!</v>
      </c>
      <c r="G65" s="32" t="e">
        <f t="shared" si="1"/>
        <v>#VALUE!</v>
      </c>
      <c r="H65" s="32">
        <f t="shared" si="4"/>
      </c>
      <c r="I65" s="36">
        <f t="shared" si="5"/>
        <v>0</v>
      </c>
      <c r="J65" s="36">
        <f t="shared" si="7"/>
      </c>
      <c r="K65" s="32"/>
      <c r="L65" s="32"/>
      <c r="M65" s="34"/>
    </row>
    <row r="66" spans="1:13" s="35" customFormat="1" ht="12.75" customHeight="1">
      <c r="A66" s="32">
        <v>53</v>
      </c>
      <c r="B66" s="32">
        <f t="shared" si="6"/>
      </c>
      <c r="C66" s="32" t="e">
        <f t="shared" si="0"/>
        <v>#VALUE!</v>
      </c>
      <c r="D66" s="30">
        <f t="shared" si="2"/>
      </c>
      <c r="E66" s="32">
        <v>53.5</v>
      </c>
      <c r="F66" s="32" t="e">
        <f t="shared" si="3"/>
        <v>#VALUE!</v>
      </c>
      <c r="G66" s="32" t="e">
        <f t="shared" si="1"/>
        <v>#VALUE!</v>
      </c>
      <c r="H66" s="32">
        <f t="shared" si="4"/>
      </c>
      <c r="I66" s="36">
        <f t="shared" si="5"/>
      </c>
      <c r="J66" s="36">
        <f t="shared" si="7"/>
        <v>0</v>
      </c>
      <c r="K66" s="32"/>
      <c r="L66" s="32"/>
      <c r="M66" s="34"/>
    </row>
    <row r="67" spans="1:13" s="35" customFormat="1" ht="12.75" customHeight="1">
      <c r="A67" s="32">
        <v>54</v>
      </c>
      <c r="B67" s="32">
        <f t="shared" si="6"/>
      </c>
      <c r="C67" s="32" t="e">
        <f t="shared" si="0"/>
        <v>#VALUE!</v>
      </c>
      <c r="D67" s="30">
        <f t="shared" si="2"/>
      </c>
      <c r="E67" s="32">
        <v>54.5</v>
      </c>
      <c r="F67" s="32" t="e">
        <f t="shared" si="3"/>
        <v>#VALUE!</v>
      </c>
      <c r="G67" s="32" t="e">
        <f t="shared" si="1"/>
        <v>#VALUE!</v>
      </c>
      <c r="H67" s="32">
        <f t="shared" si="4"/>
      </c>
      <c r="I67" s="36">
        <f t="shared" si="5"/>
        <v>0</v>
      </c>
      <c r="J67" s="36">
        <f t="shared" si="7"/>
      </c>
      <c r="K67" s="32"/>
      <c r="L67" s="32"/>
      <c r="M67" s="34"/>
    </row>
    <row r="68" spans="1:13" s="35" customFormat="1" ht="12.75" customHeight="1">
      <c r="A68" s="32">
        <v>55</v>
      </c>
      <c r="B68" s="32">
        <f t="shared" si="6"/>
      </c>
      <c r="C68" s="32" t="e">
        <f t="shared" si="0"/>
        <v>#VALUE!</v>
      </c>
      <c r="D68" s="30">
        <f t="shared" si="2"/>
      </c>
      <c r="E68" s="32">
        <v>55.5</v>
      </c>
      <c r="F68" s="32" t="e">
        <f t="shared" si="3"/>
        <v>#VALUE!</v>
      </c>
      <c r="G68" s="32" t="e">
        <f t="shared" si="1"/>
        <v>#VALUE!</v>
      </c>
      <c r="H68" s="32">
        <f t="shared" si="4"/>
      </c>
      <c r="I68" s="36">
        <f t="shared" si="5"/>
      </c>
      <c r="J68" s="36">
        <f t="shared" si="7"/>
        <v>0</v>
      </c>
      <c r="K68" s="32"/>
      <c r="L68" s="32"/>
      <c r="M68" s="34"/>
    </row>
    <row r="69" spans="1:13" s="35" customFormat="1" ht="12.75" customHeight="1">
      <c r="A69" s="32">
        <v>56</v>
      </c>
      <c r="B69" s="32">
        <f t="shared" si="6"/>
      </c>
      <c r="C69" s="32" t="e">
        <f t="shared" si="0"/>
        <v>#VALUE!</v>
      </c>
      <c r="D69" s="30">
        <f t="shared" si="2"/>
      </c>
      <c r="E69" s="32">
        <v>56.5</v>
      </c>
      <c r="F69" s="32" t="e">
        <f t="shared" si="3"/>
        <v>#VALUE!</v>
      </c>
      <c r="G69" s="32" t="e">
        <f t="shared" si="1"/>
        <v>#VALUE!</v>
      </c>
      <c r="H69" s="32">
        <f t="shared" si="4"/>
      </c>
      <c r="I69" s="36">
        <f t="shared" si="5"/>
        <v>0</v>
      </c>
      <c r="J69" s="36">
        <f t="shared" si="7"/>
      </c>
      <c r="K69" s="32"/>
      <c r="L69" s="32"/>
      <c r="M69" s="34"/>
    </row>
    <row r="70" spans="1:13" s="35" customFormat="1" ht="12.75" customHeight="1">
      <c r="A70" s="32">
        <v>57</v>
      </c>
      <c r="B70" s="32">
        <f t="shared" si="6"/>
      </c>
      <c r="C70" s="32" t="e">
        <f t="shared" si="0"/>
        <v>#VALUE!</v>
      </c>
      <c r="D70" s="30">
        <f t="shared" si="2"/>
      </c>
      <c r="E70" s="32">
        <v>57.5</v>
      </c>
      <c r="F70" s="32" t="e">
        <f t="shared" si="3"/>
        <v>#VALUE!</v>
      </c>
      <c r="G70" s="32" t="e">
        <f t="shared" si="1"/>
        <v>#VALUE!</v>
      </c>
      <c r="H70" s="32">
        <f t="shared" si="4"/>
      </c>
      <c r="I70" s="36">
        <f t="shared" si="5"/>
      </c>
      <c r="J70" s="36">
        <f t="shared" si="7"/>
        <v>0</v>
      </c>
      <c r="K70" s="32"/>
      <c r="L70" s="32"/>
      <c r="M70" s="34"/>
    </row>
    <row r="71" spans="1:13" s="35" customFormat="1" ht="12.75" customHeight="1">
      <c r="A71" s="32">
        <v>58</v>
      </c>
      <c r="B71" s="32">
        <f t="shared" si="6"/>
      </c>
      <c r="C71" s="32" t="e">
        <f t="shared" si="0"/>
        <v>#VALUE!</v>
      </c>
      <c r="D71" s="30">
        <f t="shared" si="2"/>
      </c>
      <c r="E71" s="32">
        <v>58.5</v>
      </c>
      <c r="F71" s="32" t="e">
        <f t="shared" si="3"/>
        <v>#VALUE!</v>
      </c>
      <c r="G71" s="32" t="e">
        <f t="shared" si="1"/>
        <v>#VALUE!</v>
      </c>
      <c r="H71" s="32">
        <f t="shared" si="4"/>
      </c>
      <c r="I71" s="36">
        <f t="shared" si="5"/>
        <v>0</v>
      </c>
      <c r="J71" s="36">
        <f t="shared" si="7"/>
      </c>
      <c r="K71" s="32"/>
      <c r="L71" s="32"/>
      <c r="M71" s="34"/>
    </row>
    <row r="72" spans="1:13" s="35" customFormat="1" ht="12.75" customHeight="1">
      <c r="A72" s="32">
        <v>59</v>
      </c>
      <c r="B72" s="32">
        <f t="shared" si="6"/>
      </c>
      <c r="C72" s="32" t="e">
        <f t="shared" si="0"/>
        <v>#VALUE!</v>
      </c>
      <c r="D72" s="30">
        <f t="shared" si="2"/>
      </c>
      <c r="E72" s="32">
        <v>59.5</v>
      </c>
      <c r="F72" s="32" t="e">
        <f t="shared" si="3"/>
        <v>#VALUE!</v>
      </c>
      <c r="G72" s="32" t="e">
        <f t="shared" si="1"/>
        <v>#VALUE!</v>
      </c>
      <c r="H72" s="32">
        <f t="shared" si="4"/>
      </c>
      <c r="I72" s="36">
        <f t="shared" si="5"/>
      </c>
      <c r="J72" s="36">
        <f t="shared" si="7"/>
        <v>0</v>
      </c>
      <c r="K72" s="32"/>
      <c r="L72" s="32"/>
      <c r="M72" s="34"/>
    </row>
    <row r="73" spans="1:13" s="35" customFormat="1" ht="12.75" customHeight="1">
      <c r="A73" s="32">
        <v>60</v>
      </c>
      <c r="B73" s="32">
        <f t="shared" si="6"/>
      </c>
      <c r="C73" s="32" t="e">
        <f t="shared" si="0"/>
        <v>#VALUE!</v>
      </c>
      <c r="D73" s="30">
        <f t="shared" si="2"/>
      </c>
      <c r="E73" s="32">
        <v>60.5</v>
      </c>
      <c r="F73" s="32" t="e">
        <f t="shared" si="3"/>
        <v>#VALUE!</v>
      </c>
      <c r="G73" s="32" t="e">
        <f t="shared" si="1"/>
        <v>#VALUE!</v>
      </c>
      <c r="H73" s="32">
        <f t="shared" si="4"/>
      </c>
      <c r="I73" s="36">
        <f t="shared" si="5"/>
        <v>0</v>
      </c>
      <c r="J73" s="36">
        <f t="shared" si="7"/>
      </c>
      <c r="K73" s="32"/>
      <c r="L73" s="32"/>
      <c r="M73" s="34"/>
    </row>
    <row r="74" spans="1:13" s="35" customFormat="1" ht="12.75" customHeight="1">
      <c r="A74" s="32">
        <v>61</v>
      </c>
      <c r="B74" s="32">
        <f t="shared" si="6"/>
      </c>
      <c r="C74" s="32" t="e">
        <f t="shared" si="0"/>
        <v>#VALUE!</v>
      </c>
      <c r="D74" s="30">
        <f t="shared" si="2"/>
      </c>
      <c r="E74" s="32">
        <v>61.5</v>
      </c>
      <c r="F74" s="32" t="e">
        <f t="shared" si="3"/>
        <v>#VALUE!</v>
      </c>
      <c r="G74" s="32" t="e">
        <f t="shared" si="1"/>
        <v>#VALUE!</v>
      </c>
      <c r="H74" s="32">
        <f t="shared" si="4"/>
      </c>
      <c r="I74" s="36">
        <f t="shared" si="5"/>
      </c>
      <c r="J74" s="36">
        <f t="shared" si="7"/>
        <v>0</v>
      </c>
      <c r="K74" s="32"/>
      <c r="L74" s="32"/>
      <c r="M74" s="34"/>
    </row>
    <row r="75" spans="1:13" s="35" customFormat="1" ht="12.75" customHeight="1">
      <c r="A75" s="32">
        <v>62</v>
      </c>
      <c r="B75" s="32">
        <f t="shared" si="6"/>
      </c>
      <c r="C75" s="32" t="e">
        <f t="shared" si="0"/>
        <v>#VALUE!</v>
      </c>
      <c r="D75" s="30">
        <f t="shared" si="2"/>
      </c>
      <c r="E75" s="32">
        <v>62.5</v>
      </c>
      <c r="F75" s="32" t="e">
        <f t="shared" si="3"/>
        <v>#VALUE!</v>
      </c>
      <c r="G75" s="32" t="e">
        <f t="shared" si="1"/>
        <v>#VALUE!</v>
      </c>
      <c r="H75" s="32">
        <f t="shared" si="4"/>
      </c>
      <c r="I75" s="36">
        <f t="shared" si="5"/>
        <v>0</v>
      </c>
      <c r="J75" s="36">
        <f t="shared" si="7"/>
      </c>
      <c r="K75" s="32"/>
      <c r="L75" s="32"/>
      <c r="M75" s="34"/>
    </row>
    <row r="76" spans="1:13" s="35" customFormat="1" ht="12.75" customHeight="1">
      <c r="A76" s="32">
        <v>63</v>
      </c>
      <c r="B76" s="32">
        <f t="shared" si="6"/>
      </c>
      <c r="C76" s="32" t="e">
        <f t="shared" si="0"/>
        <v>#VALUE!</v>
      </c>
      <c r="D76" s="30">
        <f t="shared" si="2"/>
      </c>
      <c r="E76" s="32">
        <v>63.5</v>
      </c>
      <c r="F76" s="32" t="e">
        <f t="shared" si="3"/>
        <v>#VALUE!</v>
      </c>
      <c r="G76" s="32" t="e">
        <f t="shared" si="1"/>
        <v>#VALUE!</v>
      </c>
      <c r="H76" s="32">
        <f t="shared" si="4"/>
      </c>
      <c r="I76" s="36">
        <f t="shared" si="5"/>
      </c>
      <c r="J76" s="36">
        <f t="shared" si="7"/>
        <v>0</v>
      </c>
      <c r="K76" s="32"/>
      <c r="L76" s="32"/>
      <c r="M76" s="34"/>
    </row>
    <row r="77" spans="1:13" s="35" customFormat="1" ht="12.75" customHeight="1">
      <c r="A77" s="32">
        <v>64</v>
      </c>
      <c r="B77" s="32">
        <f t="shared" si="6"/>
      </c>
      <c r="C77" s="32" t="e">
        <f aca="true" t="shared" si="8" ref="C77:C113">10^B77</f>
        <v>#VALUE!</v>
      </c>
      <c r="D77" s="30">
        <f t="shared" si="2"/>
      </c>
      <c r="E77" s="32">
        <v>64.5</v>
      </c>
      <c r="F77" s="32" t="e">
        <f t="shared" si="3"/>
        <v>#VALUE!</v>
      </c>
      <c r="G77" s="32" t="e">
        <f aca="true" t="shared" si="9" ref="G77:G113">10^F77</f>
        <v>#VALUE!</v>
      </c>
      <c r="H77" s="32">
        <f t="shared" si="4"/>
      </c>
      <c r="I77" s="36">
        <f t="shared" si="5"/>
        <v>0</v>
      </c>
      <c r="J77" s="36">
        <f t="shared" si="7"/>
      </c>
      <c r="K77" s="32"/>
      <c r="L77" s="32"/>
      <c r="M77" s="34"/>
    </row>
    <row r="78" spans="1:13" s="35" customFormat="1" ht="12.75" customHeight="1">
      <c r="A78" s="32">
        <v>65</v>
      </c>
      <c r="B78" s="32">
        <f t="shared" si="6"/>
      </c>
      <c r="C78" s="32" t="e">
        <f t="shared" si="8"/>
        <v>#VALUE!</v>
      </c>
      <c r="D78" s="30">
        <f aca="true" t="shared" si="10" ref="D78:D113">IF(ISERROR(C78),"",C78)</f>
      </c>
      <c r="E78" s="32">
        <v>65.5</v>
      </c>
      <c r="F78" s="32" t="e">
        <f aca="true" t="shared" si="11" ref="F78:F113">(B79+B78)/2</f>
        <v>#VALUE!</v>
      </c>
      <c r="G78" s="32" t="e">
        <f t="shared" si="9"/>
        <v>#VALUE!</v>
      </c>
      <c r="H78" s="32">
        <f aca="true" t="shared" si="12" ref="H78:H113">IF(ISERROR(G78),"",G78)</f>
      </c>
      <c r="I78" s="36">
        <f t="shared" si="5"/>
      </c>
      <c r="J78" s="36">
        <f t="shared" si="7"/>
        <v>0</v>
      </c>
      <c r="K78" s="32"/>
      <c r="L78" s="32"/>
      <c r="M78" s="34"/>
    </row>
    <row r="79" spans="1:13" s="35" customFormat="1" ht="12.75" customHeight="1">
      <c r="A79" s="32">
        <v>66</v>
      </c>
      <c r="B79" s="32">
        <f aca="true" t="shared" si="13" ref="B79:B113">IF(B78="","",IF(B78+(MAX($F$6,$D$6)-MIN($F$6,$D$6))/$D$8&gt;MAX($D$6,$F$6),"",B78+(MAX($F$6,$D$6)-MIN($F$6,$D$6))/$D$8))</f>
      </c>
      <c r="C79" s="32" t="e">
        <f t="shared" si="8"/>
        <v>#VALUE!</v>
      </c>
      <c r="D79" s="30">
        <f t="shared" si="10"/>
      </c>
      <c r="E79" s="32">
        <v>66.5</v>
      </c>
      <c r="F79" s="32" t="e">
        <f t="shared" si="11"/>
        <v>#VALUE!</v>
      </c>
      <c r="G79" s="32" t="e">
        <f t="shared" si="9"/>
        <v>#VALUE!</v>
      </c>
      <c r="H79" s="32">
        <f t="shared" si="12"/>
      </c>
      <c r="I79" s="36">
        <f aca="true" t="shared" si="14" ref="I79:I113">IF(ROUND(A79/2,0)=A79/2,0,D79)</f>
        <v>0</v>
      </c>
      <c r="J79" s="36">
        <f t="shared" si="7"/>
      </c>
      <c r="K79" s="32"/>
      <c r="L79" s="32"/>
      <c r="M79" s="34"/>
    </row>
    <row r="80" spans="1:13" s="35" customFormat="1" ht="12.75" customHeight="1">
      <c r="A80" s="32">
        <v>67</v>
      </c>
      <c r="B80" s="32">
        <f t="shared" si="13"/>
      </c>
      <c r="C80" s="32" t="e">
        <f t="shared" si="8"/>
        <v>#VALUE!</v>
      </c>
      <c r="D80" s="30">
        <f t="shared" si="10"/>
      </c>
      <c r="E80" s="32">
        <v>67.5</v>
      </c>
      <c r="F80" s="32" t="e">
        <f t="shared" si="11"/>
        <v>#VALUE!</v>
      </c>
      <c r="G80" s="32" t="e">
        <f t="shared" si="9"/>
        <v>#VALUE!</v>
      </c>
      <c r="H80" s="32">
        <f t="shared" si="12"/>
      </c>
      <c r="I80" s="36">
        <f t="shared" si="14"/>
      </c>
      <c r="J80" s="36">
        <f t="shared" si="7"/>
        <v>0</v>
      </c>
      <c r="K80" s="32"/>
      <c r="L80" s="32"/>
      <c r="M80" s="34"/>
    </row>
    <row r="81" spans="1:13" s="35" customFormat="1" ht="12.75" customHeight="1">
      <c r="A81" s="32">
        <v>68</v>
      </c>
      <c r="B81" s="32">
        <f t="shared" si="13"/>
      </c>
      <c r="C81" s="32" t="e">
        <f t="shared" si="8"/>
        <v>#VALUE!</v>
      </c>
      <c r="D81" s="30">
        <f t="shared" si="10"/>
      </c>
      <c r="E81" s="32">
        <v>68.5</v>
      </c>
      <c r="F81" s="32" t="e">
        <f t="shared" si="11"/>
        <v>#VALUE!</v>
      </c>
      <c r="G81" s="32" t="e">
        <f t="shared" si="9"/>
        <v>#VALUE!</v>
      </c>
      <c r="H81" s="32">
        <f t="shared" si="12"/>
      </c>
      <c r="I81" s="36">
        <f t="shared" si="14"/>
        <v>0</v>
      </c>
      <c r="J81" s="36">
        <f t="shared" si="7"/>
      </c>
      <c r="K81" s="32"/>
      <c r="L81" s="32"/>
      <c r="M81" s="34"/>
    </row>
    <row r="82" spans="1:13" s="35" customFormat="1" ht="12.75" customHeight="1">
      <c r="A82" s="32">
        <v>69</v>
      </c>
      <c r="B82" s="32">
        <f t="shared" si="13"/>
      </c>
      <c r="C82" s="32" t="e">
        <f t="shared" si="8"/>
        <v>#VALUE!</v>
      </c>
      <c r="D82" s="30">
        <f t="shared" si="10"/>
      </c>
      <c r="E82" s="32">
        <v>69.5</v>
      </c>
      <c r="F82" s="32" t="e">
        <f t="shared" si="11"/>
        <v>#VALUE!</v>
      </c>
      <c r="G82" s="32" t="e">
        <f t="shared" si="9"/>
        <v>#VALUE!</v>
      </c>
      <c r="H82" s="32">
        <f t="shared" si="12"/>
      </c>
      <c r="I82" s="36">
        <f t="shared" si="14"/>
      </c>
      <c r="J82" s="36">
        <f aca="true" t="shared" si="15" ref="J82:J113">IF(ROUND(A82/2,0)=A82/2,D82,0)</f>
        <v>0</v>
      </c>
      <c r="K82" s="32"/>
      <c r="L82" s="32"/>
      <c r="M82" s="34"/>
    </row>
    <row r="83" spans="1:13" s="35" customFormat="1" ht="12.75" customHeight="1">
      <c r="A83" s="32">
        <v>70</v>
      </c>
      <c r="B83" s="32">
        <f t="shared" si="13"/>
      </c>
      <c r="C83" s="32" t="e">
        <f t="shared" si="8"/>
        <v>#VALUE!</v>
      </c>
      <c r="D83" s="30">
        <f t="shared" si="10"/>
      </c>
      <c r="E83" s="32">
        <v>70.5</v>
      </c>
      <c r="F83" s="32" t="e">
        <f t="shared" si="11"/>
        <v>#VALUE!</v>
      </c>
      <c r="G83" s="32" t="e">
        <f t="shared" si="9"/>
        <v>#VALUE!</v>
      </c>
      <c r="H83" s="32">
        <f t="shared" si="12"/>
      </c>
      <c r="I83" s="36">
        <f t="shared" si="14"/>
        <v>0</v>
      </c>
      <c r="J83" s="36">
        <f t="shared" si="15"/>
      </c>
      <c r="K83" s="32"/>
      <c r="L83" s="32"/>
      <c r="M83" s="34"/>
    </row>
    <row r="84" spans="1:13" s="35" customFormat="1" ht="12.75" customHeight="1">
      <c r="A84" s="32">
        <v>71</v>
      </c>
      <c r="B84" s="32">
        <f t="shared" si="13"/>
      </c>
      <c r="C84" s="32" t="e">
        <f t="shared" si="8"/>
        <v>#VALUE!</v>
      </c>
      <c r="D84" s="30">
        <f t="shared" si="10"/>
      </c>
      <c r="E84" s="32">
        <v>71.5</v>
      </c>
      <c r="F84" s="32" t="e">
        <f t="shared" si="11"/>
        <v>#VALUE!</v>
      </c>
      <c r="G84" s="32" t="e">
        <f t="shared" si="9"/>
        <v>#VALUE!</v>
      </c>
      <c r="H84" s="32">
        <f t="shared" si="12"/>
      </c>
      <c r="I84" s="36">
        <f t="shared" si="14"/>
      </c>
      <c r="J84" s="36">
        <f t="shared" si="15"/>
        <v>0</v>
      </c>
      <c r="K84" s="32"/>
      <c r="L84" s="32"/>
      <c r="M84" s="34"/>
    </row>
    <row r="85" spans="1:13" s="35" customFormat="1" ht="12.75" customHeight="1">
      <c r="A85" s="32">
        <v>72</v>
      </c>
      <c r="B85" s="32">
        <f t="shared" si="13"/>
      </c>
      <c r="C85" s="32" t="e">
        <f t="shared" si="8"/>
        <v>#VALUE!</v>
      </c>
      <c r="D85" s="30">
        <f t="shared" si="10"/>
      </c>
      <c r="E85" s="32">
        <v>72.5</v>
      </c>
      <c r="F85" s="32" t="e">
        <f t="shared" si="11"/>
        <v>#VALUE!</v>
      </c>
      <c r="G85" s="32" t="e">
        <f t="shared" si="9"/>
        <v>#VALUE!</v>
      </c>
      <c r="H85" s="32">
        <f t="shared" si="12"/>
      </c>
      <c r="I85" s="36">
        <f t="shared" si="14"/>
        <v>0</v>
      </c>
      <c r="J85" s="36">
        <f t="shared" si="15"/>
      </c>
      <c r="K85" s="32"/>
      <c r="L85" s="32"/>
      <c r="M85" s="34"/>
    </row>
    <row r="86" spans="1:13" s="35" customFormat="1" ht="12.75" customHeight="1">
      <c r="A86" s="32">
        <v>73</v>
      </c>
      <c r="B86" s="32">
        <f t="shared" si="13"/>
      </c>
      <c r="C86" s="32" t="e">
        <f t="shared" si="8"/>
        <v>#VALUE!</v>
      </c>
      <c r="D86" s="30">
        <f t="shared" si="10"/>
      </c>
      <c r="E86" s="32">
        <v>73.5</v>
      </c>
      <c r="F86" s="32" t="e">
        <f t="shared" si="11"/>
        <v>#VALUE!</v>
      </c>
      <c r="G86" s="32" t="e">
        <f t="shared" si="9"/>
        <v>#VALUE!</v>
      </c>
      <c r="H86" s="32">
        <f t="shared" si="12"/>
      </c>
      <c r="I86" s="36">
        <f t="shared" si="14"/>
      </c>
      <c r="J86" s="36">
        <f t="shared" si="15"/>
        <v>0</v>
      </c>
      <c r="K86" s="32"/>
      <c r="L86" s="32"/>
      <c r="M86" s="34"/>
    </row>
    <row r="87" spans="1:13" s="35" customFormat="1" ht="12.75" customHeight="1">
      <c r="A87" s="32">
        <v>74</v>
      </c>
      <c r="B87" s="32">
        <f t="shared" si="13"/>
      </c>
      <c r="C87" s="32" t="e">
        <f t="shared" si="8"/>
        <v>#VALUE!</v>
      </c>
      <c r="D87" s="30">
        <f t="shared" si="10"/>
      </c>
      <c r="E87" s="32">
        <v>74.5</v>
      </c>
      <c r="F87" s="32" t="e">
        <f t="shared" si="11"/>
        <v>#VALUE!</v>
      </c>
      <c r="G87" s="32" t="e">
        <f t="shared" si="9"/>
        <v>#VALUE!</v>
      </c>
      <c r="H87" s="32">
        <f t="shared" si="12"/>
      </c>
      <c r="I87" s="36">
        <f t="shared" si="14"/>
        <v>0</v>
      </c>
      <c r="J87" s="36">
        <f t="shared" si="15"/>
      </c>
      <c r="K87" s="32"/>
      <c r="L87" s="32"/>
      <c r="M87" s="34"/>
    </row>
    <row r="88" spans="1:13" s="35" customFormat="1" ht="12.75" customHeight="1">
      <c r="A88" s="32">
        <v>75</v>
      </c>
      <c r="B88" s="32">
        <f t="shared" si="13"/>
      </c>
      <c r="C88" s="32" t="e">
        <f t="shared" si="8"/>
        <v>#VALUE!</v>
      </c>
      <c r="D88" s="30">
        <f t="shared" si="10"/>
      </c>
      <c r="E88" s="32">
        <v>75.5</v>
      </c>
      <c r="F88" s="32" t="e">
        <f t="shared" si="11"/>
        <v>#VALUE!</v>
      </c>
      <c r="G88" s="32" t="e">
        <f t="shared" si="9"/>
        <v>#VALUE!</v>
      </c>
      <c r="H88" s="32">
        <f t="shared" si="12"/>
      </c>
      <c r="I88" s="36">
        <f t="shared" si="14"/>
      </c>
      <c r="J88" s="36">
        <f t="shared" si="15"/>
        <v>0</v>
      </c>
      <c r="K88" s="32"/>
      <c r="L88" s="32"/>
      <c r="M88" s="34"/>
    </row>
    <row r="89" spans="1:13" s="35" customFormat="1" ht="12.75" customHeight="1">
      <c r="A89" s="32">
        <v>76</v>
      </c>
      <c r="B89" s="32">
        <f t="shared" si="13"/>
      </c>
      <c r="C89" s="32" t="e">
        <f t="shared" si="8"/>
        <v>#VALUE!</v>
      </c>
      <c r="D89" s="30">
        <f t="shared" si="10"/>
      </c>
      <c r="E89" s="32">
        <v>76.5</v>
      </c>
      <c r="F89" s="32" t="e">
        <f t="shared" si="11"/>
        <v>#VALUE!</v>
      </c>
      <c r="G89" s="32" t="e">
        <f t="shared" si="9"/>
        <v>#VALUE!</v>
      </c>
      <c r="H89" s="32">
        <f t="shared" si="12"/>
      </c>
      <c r="I89" s="36">
        <f t="shared" si="14"/>
        <v>0</v>
      </c>
      <c r="J89" s="36">
        <f t="shared" si="15"/>
      </c>
      <c r="K89" s="32"/>
      <c r="L89" s="32"/>
      <c r="M89" s="34"/>
    </row>
    <row r="90" spans="1:13" s="35" customFormat="1" ht="12.75" customHeight="1">
      <c r="A90" s="32">
        <v>77</v>
      </c>
      <c r="B90" s="32">
        <f t="shared" si="13"/>
      </c>
      <c r="C90" s="32" t="e">
        <f t="shared" si="8"/>
        <v>#VALUE!</v>
      </c>
      <c r="D90" s="30">
        <f t="shared" si="10"/>
      </c>
      <c r="E90" s="32">
        <v>77.5</v>
      </c>
      <c r="F90" s="32" t="e">
        <f t="shared" si="11"/>
        <v>#VALUE!</v>
      </c>
      <c r="G90" s="32" t="e">
        <f t="shared" si="9"/>
        <v>#VALUE!</v>
      </c>
      <c r="H90" s="32">
        <f t="shared" si="12"/>
      </c>
      <c r="I90" s="36">
        <f t="shared" si="14"/>
      </c>
      <c r="J90" s="36">
        <f t="shared" si="15"/>
        <v>0</v>
      </c>
      <c r="K90" s="32"/>
      <c r="L90" s="32"/>
      <c r="M90" s="34"/>
    </row>
    <row r="91" spans="1:13" s="35" customFormat="1" ht="12.75" customHeight="1">
      <c r="A91" s="32">
        <v>78</v>
      </c>
      <c r="B91" s="32">
        <f t="shared" si="13"/>
      </c>
      <c r="C91" s="32" t="e">
        <f t="shared" si="8"/>
        <v>#VALUE!</v>
      </c>
      <c r="D91" s="30">
        <f t="shared" si="10"/>
      </c>
      <c r="E91" s="32">
        <v>78.5</v>
      </c>
      <c r="F91" s="32" t="e">
        <f t="shared" si="11"/>
        <v>#VALUE!</v>
      </c>
      <c r="G91" s="32" t="e">
        <f t="shared" si="9"/>
        <v>#VALUE!</v>
      </c>
      <c r="H91" s="32">
        <f t="shared" si="12"/>
      </c>
      <c r="I91" s="36">
        <f t="shared" si="14"/>
        <v>0</v>
      </c>
      <c r="J91" s="36">
        <f t="shared" si="15"/>
      </c>
      <c r="K91" s="32"/>
      <c r="L91" s="32"/>
      <c r="M91" s="34"/>
    </row>
    <row r="92" spans="1:13" s="35" customFormat="1" ht="12.75" customHeight="1">
      <c r="A92" s="32">
        <v>79</v>
      </c>
      <c r="B92" s="32">
        <f t="shared" si="13"/>
      </c>
      <c r="C92" s="32" t="e">
        <f t="shared" si="8"/>
        <v>#VALUE!</v>
      </c>
      <c r="D92" s="30">
        <f t="shared" si="10"/>
      </c>
      <c r="E92" s="32">
        <v>79.5</v>
      </c>
      <c r="F92" s="32" t="e">
        <f t="shared" si="11"/>
        <v>#VALUE!</v>
      </c>
      <c r="G92" s="32" t="e">
        <f t="shared" si="9"/>
        <v>#VALUE!</v>
      </c>
      <c r="H92" s="32">
        <f t="shared" si="12"/>
      </c>
      <c r="I92" s="36">
        <f t="shared" si="14"/>
      </c>
      <c r="J92" s="36">
        <f t="shared" si="15"/>
        <v>0</v>
      </c>
      <c r="K92" s="32"/>
      <c r="L92" s="32"/>
      <c r="M92" s="34"/>
    </row>
    <row r="93" spans="1:13" s="35" customFormat="1" ht="12.75" customHeight="1">
      <c r="A93" s="32">
        <v>80</v>
      </c>
      <c r="B93" s="32">
        <f t="shared" si="13"/>
      </c>
      <c r="C93" s="32" t="e">
        <f t="shared" si="8"/>
        <v>#VALUE!</v>
      </c>
      <c r="D93" s="30">
        <f t="shared" si="10"/>
      </c>
      <c r="E93" s="32">
        <v>80.5</v>
      </c>
      <c r="F93" s="32" t="e">
        <f t="shared" si="11"/>
        <v>#VALUE!</v>
      </c>
      <c r="G93" s="32" t="e">
        <f t="shared" si="9"/>
        <v>#VALUE!</v>
      </c>
      <c r="H93" s="32">
        <f t="shared" si="12"/>
      </c>
      <c r="I93" s="36">
        <f t="shared" si="14"/>
        <v>0</v>
      </c>
      <c r="J93" s="36">
        <f t="shared" si="15"/>
      </c>
      <c r="K93" s="32"/>
      <c r="L93" s="32"/>
      <c r="M93" s="34"/>
    </row>
    <row r="94" spans="1:13" s="35" customFormat="1" ht="12.75" customHeight="1">
      <c r="A94" s="32">
        <v>81</v>
      </c>
      <c r="B94" s="32">
        <f t="shared" si="13"/>
      </c>
      <c r="C94" s="32" t="e">
        <f t="shared" si="8"/>
        <v>#VALUE!</v>
      </c>
      <c r="D94" s="30">
        <f t="shared" si="10"/>
      </c>
      <c r="E94" s="32">
        <v>81.5</v>
      </c>
      <c r="F94" s="32" t="e">
        <f t="shared" si="11"/>
        <v>#VALUE!</v>
      </c>
      <c r="G94" s="32" t="e">
        <f t="shared" si="9"/>
        <v>#VALUE!</v>
      </c>
      <c r="H94" s="32">
        <f t="shared" si="12"/>
      </c>
      <c r="I94" s="36">
        <f t="shared" si="14"/>
      </c>
      <c r="J94" s="36">
        <f t="shared" si="15"/>
        <v>0</v>
      </c>
      <c r="K94" s="32"/>
      <c r="L94" s="32"/>
      <c r="M94" s="34"/>
    </row>
    <row r="95" spans="1:13" s="35" customFormat="1" ht="12.75" customHeight="1">
      <c r="A95" s="32">
        <v>82</v>
      </c>
      <c r="B95" s="32">
        <f t="shared" si="13"/>
      </c>
      <c r="C95" s="32" t="e">
        <f t="shared" si="8"/>
        <v>#VALUE!</v>
      </c>
      <c r="D95" s="30">
        <f t="shared" si="10"/>
      </c>
      <c r="E95" s="32">
        <v>82.5</v>
      </c>
      <c r="F95" s="32" t="e">
        <f t="shared" si="11"/>
        <v>#VALUE!</v>
      </c>
      <c r="G95" s="32" t="e">
        <f t="shared" si="9"/>
        <v>#VALUE!</v>
      </c>
      <c r="H95" s="32">
        <f t="shared" si="12"/>
      </c>
      <c r="I95" s="36">
        <f t="shared" si="14"/>
        <v>0</v>
      </c>
      <c r="J95" s="36">
        <f t="shared" si="15"/>
      </c>
      <c r="K95" s="32"/>
      <c r="L95" s="32"/>
      <c r="M95" s="34"/>
    </row>
    <row r="96" spans="1:13" s="35" customFormat="1" ht="12.75" customHeight="1">
      <c r="A96" s="32">
        <v>83</v>
      </c>
      <c r="B96" s="32">
        <f t="shared" si="13"/>
      </c>
      <c r="C96" s="32" t="e">
        <f t="shared" si="8"/>
        <v>#VALUE!</v>
      </c>
      <c r="D96" s="30">
        <f t="shared" si="10"/>
      </c>
      <c r="E96" s="32">
        <v>83.5</v>
      </c>
      <c r="F96" s="32" t="e">
        <f t="shared" si="11"/>
        <v>#VALUE!</v>
      </c>
      <c r="G96" s="32" t="e">
        <f t="shared" si="9"/>
        <v>#VALUE!</v>
      </c>
      <c r="H96" s="32">
        <f t="shared" si="12"/>
      </c>
      <c r="I96" s="36">
        <f t="shared" si="14"/>
      </c>
      <c r="J96" s="36">
        <f t="shared" si="15"/>
        <v>0</v>
      </c>
      <c r="K96" s="32"/>
      <c r="L96" s="32"/>
      <c r="M96" s="34"/>
    </row>
    <row r="97" spans="1:13" s="35" customFormat="1" ht="12.75" customHeight="1">
      <c r="A97" s="32">
        <v>84</v>
      </c>
      <c r="B97" s="32">
        <f t="shared" si="13"/>
      </c>
      <c r="C97" s="32" t="e">
        <f t="shared" si="8"/>
        <v>#VALUE!</v>
      </c>
      <c r="D97" s="30">
        <f t="shared" si="10"/>
      </c>
      <c r="E97" s="32">
        <v>84.5</v>
      </c>
      <c r="F97" s="32" t="e">
        <f t="shared" si="11"/>
        <v>#VALUE!</v>
      </c>
      <c r="G97" s="32" t="e">
        <f t="shared" si="9"/>
        <v>#VALUE!</v>
      </c>
      <c r="H97" s="32">
        <f t="shared" si="12"/>
      </c>
      <c r="I97" s="36">
        <f t="shared" si="14"/>
        <v>0</v>
      </c>
      <c r="J97" s="36">
        <f t="shared" si="15"/>
      </c>
      <c r="K97" s="32"/>
      <c r="L97" s="32"/>
      <c r="M97" s="34"/>
    </row>
    <row r="98" spans="1:13" s="35" customFormat="1" ht="12.75" customHeight="1">
      <c r="A98" s="32">
        <v>85</v>
      </c>
      <c r="B98" s="32">
        <f t="shared" si="13"/>
      </c>
      <c r="C98" s="32" t="e">
        <f t="shared" si="8"/>
        <v>#VALUE!</v>
      </c>
      <c r="D98" s="30">
        <f t="shared" si="10"/>
      </c>
      <c r="E98" s="32">
        <v>85.5</v>
      </c>
      <c r="F98" s="32" t="e">
        <f t="shared" si="11"/>
        <v>#VALUE!</v>
      </c>
      <c r="G98" s="32" t="e">
        <f t="shared" si="9"/>
        <v>#VALUE!</v>
      </c>
      <c r="H98" s="32">
        <f t="shared" si="12"/>
      </c>
      <c r="I98" s="36">
        <f t="shared" si="14"/>
      </c>
      <c r="J98" s="36">
        <f t="shared" si="15"/>
        <v>0</v>
      </c>
      <c r="K98" s="32"/>
      <c r="L98" s="32"/>
      <c r="M98" s="34"/>
    </row>
    <row r="99" spans="1:13" s="35" customFormat="1" ht="12.75" customHeight="1">
      <c r="A99" s="32">
        <v>86</v>
      </c>
      <c r="B99" s="32">
        <f t="shared" si="13"/>
      </c>
      <c r="C99" s="32" t="e">
        <f t="shared" si="8"/>
        <v>#VALUE!</v>
      </c>
      <c r="D99" s="30">
        <f t="shared" si="10"/>
      </c>
      <c r="E99" s="32">
        <v>86.5</v>
      </c>
      <c r="F99" s="32" t="e">
        <f t="shared" si="11"/>
        <v>#VALUE!</v>
      </c>
      <c r="G99" s="32" t="e">
        <f t="shared" si="9"/>
        <v>#VALUE!</v>
      </c>
      <c r="H99" s="32">
        <f t="shared" si="12"/>
      </c>
      <c r="I99" s="36">
        <f t="shared" si="14"/>
        <v>0</v>
      </c>
      <c r="J99" s="36">
        <f t="shared" si="15"/>
      </c>
      <c r="K99" s="32"/>
      <c r="L99" s="32"/>
      <c r="M99" s="34"/>
    </row>
    <row r="100" spans="1:13" s="35" customFormat="1" ht="12.75" customHeight="1">
      <c r="A100" s="32">
        <v>87</v>
      </c>
      <c r="B100" s="32">
        <f t="shared" si="13"/>
      </c>
      <c r="C100" s="32" t="e">
        <f t="shared" si="8"/>
        <v>#VALUE!</v>
      </c>
      <c r="D100" s="30">
        <f t="shared" si="10"/>
      </c>
      <c r="E100" s="32">
        <v>87.5</v>
      </c>
      <c r="F100" s="32" t="e">
        <f t="shared" si="11"/>
        <v>#VALUE!</v>
      </c>
      <c r="G100" s="32" t="e">
        <f t="shared" si="9"/>
        <v>#VALUE!</v>
      </c>
      <c r="H100" s="32">
        <f t="shared" si="12"/>
      </c>
      <c r="I100" s="36">
        <f t="shared" si="14"/>
      </c>
      <c r="J100" s="36">
        <f t="shared" si="15"/>
        <v>0</v>
      </c>
      <c r="K100" s="32"/>
      <c r="L100" s="32"/>
      <c r="M100" s="34"/>
    </row>
    <row r="101" spans="1:13" s="35" customFormat="1" ht="12.75" customHeight="1">
      <c r="A101" s="32">
        <v>88</v>
      </c>
      <c r="B101" s="32">
        <f t="shared" si="13"/>
      </c>
      <c r="C101" s="32" t="e">
        <f t="shared" si="8"/>
        <v>#VALUE!</v>
      </c>
      <c r="D101" s="30">
        <f t="shared" si="10"/>
      </c>
      <c r="E101" s="32">
        <v>88.5</v>
      </c>
      <c r="F101" s="32" t="e">
        <f t="shared" si="11"/>
        <v>#VALUE!</v>
      </c>
      <c r="G101" s="32" t="e">
        <f t="shared" si="9"/>
        <v>#VALUE!</v>
      </c>
      <c r="H101" s="32">
        <f t="shared" si="12"/>
      </c>
      <c r="I101" s="36">
        <f t="shared" si="14"/>
        <v>0</v>
      </c>
      <c r="J101" s="36">
        <f t="shared" si="15"/>
      </c>
      <c r="K101" s="32"/>
      <c r="L101" s="32"/>
      <c r="M101" s="34"/>
    </row>
    <row r="102" spans="1:13" s="35" customFormat="1" ht="12.75" customHeight="1">
      <c r="A102" s="32">
        <v>89</v>
      </c>
      <c r="B102" s="32">
        <f t="shared" si="13"/>
      </c>
      <c r="C102" s="32" t="e">
        <f t="shared" si="8"/>
        <v>#VALUE!</v>
      </c>
      <c r="D102" s="30">
        <f t="shared" si="10"/>
      </c>
      <c r="E102" s="32">
        <v>89.5</v>
      </c>
      <c r="F102" s="32" t="e">
        <f t="shared" si="11"/>
        <v>#VALUE!</v>
      </c>
      <c r="G102" s="32" t="e">
        <f t="shared" si="9"/>
        <v>#VALUE!</v>
      </c>
      <c r="H102" s="32">
        <f t="shared" si="12"/>
      </c>
      <c r="I102" s="36">
        <f t="shared" si="14"/>
      </c>
      <c r="J102" s="36">
        <f t="shared" si="15"/>
        <v>0</v>
      </c>
      <c r="K102" s="32"/>
      <c r="L102" s="32"/>
      <c r="M102" s="34"/>
    </row>
    <row r="103" spans="1:13" s="35" customFormat="1" ht="12.75" customHeight="1">
      <c r="A103" s="32">
        <v>90</v>
      </c>
      <c r="B103" s="32">
        <f t="shared" si="13"/>
      </c>
      <c r="C103" s="32" t="e">
        <f t="shared" si="8"/>
        <v>#VALUE!</v>
      </c>
      <c r="D103" s="30">
        <f t="shared" si="10"/>
      </c>
      <c r="E103" s="32">
        <v>90.5</v>
      </c>
      <c r="F103" s="32" t="e">
        <f t="shared" si="11"/>
        <v>#VALUE!</v>
      </c>
      <c r="G103" s="32" t="e">
        <f t="shared" si="9"/>
        <v>#VALUE!</v>
      </c>
      <c r="H103" s="32">
        <f t="shared" si="12"/>
      </c>
      <c r="I103" s="36">
        <f t="shared" si="14"/>
        <v>0</v>
      </c>
      <c r="J103" s="36">
        <f t="shared" si="15"/>
      </c>
      <c r="K103" s="32"/>
      <c r="L103" s="32"/>
      <c r="M103" s="34"/>
    </row>
    <row r="104" spans="1:13" s="35" customFormat="1" ht="12.75" customHeight="1">
      <c r="A104" s="32">
        <v>91</v>
      </c>
      <c r="B104" s="32">
        <f t="shared" si="13"/>
      </c>
      <c r="C104" s="32" t="e">
        <f t="shared" si="8"/>
        <v>#VALUE!</v>
      </c>
      <c r="D104" s="30">
        <f t="shared" si="10"/>
      </c>
      <c r="E104" s="32">
        <v>91.5</v>
      </c>
      <c r="F104" s="32" t="e">
        <f t="shared" si="11"/>
        <v>#VALUE!</v>
      </c>
      <c r="G104" s="32" t="e">
        <f t="shared" si="9"/>
        <v>#VALUE!</v>
      </c>
      <c r="H104" s="32">
        <f t="shared" si="12"/>
      </c>
      <c r="I104" s="36">
        <f t="shared" si="14"/>
      </c>
      <c r="J104" s="36">
        <f t="shared" si="15"/>
        <v>0</v>
      </c>
      <c r="K104" s="32"/>
      <c r="L104" s="32"/>
      <c r="M104" s="34"/>
    </row>
    <row r="105" spans="1:13" s="35" customFormat="1" ht="12.75" customHeight="1">
      <c r="A105" s="32">
        <v>92</v>
      </c>
      <c r="B105" s="32">
        <f t="shared" si="13"/>
      </c>
      <c r="C105" s="32" t="e">
        <f t="shared" si="8"/>
        <v>#VALUE!</v>
      </c>
      <c r="D105" s="30">
        <f t="shared" si="10"/>
      </c>
      <c r="E105" s="32">
        <v>92.5</v>
      </c>
      <c r="F105" s="32" t="e">
        <f t="shared" si="11"/>
        <v>#VALUE!</v>
      </c>
      <c r="G105" s="32" t="e">
        <f t="shared" si="9"/>
        <v>#VALUE!</v>
      </c>
      <c r="H105" s="32">
        <f t="shared" si="12"/>
      </c>
      <c r="I105" s="36">
        <f t="shared" si="14"/>
        <v>0</v>
      </c>
      <c r="J105" s="36">
        <f t="shared" si="15"/>
      </c>
      <c r="K105" s="32"/>
      <c r="L105" s="32"/>
      <c r="M105" s="34"/>
    </row>
    <row r="106" spans="1:13" s="35" customFormat="1" ht="12.75" customHeight="1">
      <c r="A106" s="32">
        <v>93</v>
      </c>
      <c r="B106" s="32">
        <f t="shared" si="13"/>
      </c>
      <c r="C106" s="32" t="e">
        <f t="shared" si="8"/>
        <v>#VALUE!</v>
      </c>
      <c r="D106" s="30">
        <f t="shared" si="10"/>
      </c>
      <c r="E106" s="32">
        <v>93.5</v>
      </c>
      <c r="F106" s="32" t="e">
        <f t="shared" si="11"/>
        <v>#VALUE!</v>
      </c>
      <c r="G106" s="32" t="e">
        <f t="shared" si="9"/>
        <v>#VALUE!</v>
      </c>
      <c r="H106" s="32">
        <f t="shared" si="12"/>
      </c>
      <c r="I106" s="36">
        <f t="shared" si="14"/>
      </c>
      <c r="J106" s="36">
        <f t="shared" si="15"/>
        <v>0</v>
      </c>
      <c r="K106" s="32"/>
      <c r="L106" s="32"/>
      <c r="M106" s="34"/>
    </row>
    <row r="107" spans="1:13" s="35" customFormat="1" ht="12.75" customHeight="1">
      <c r="A107" s="32">
        <v>94</v>
      </c>
      <c r="B107" s="32">
        <f t="shared" si="13"/>
      </c>
      <c r="C107" s="32" t="e">
        <f t="shared" si="8"/>
        <v>#VALUE!</v>
      </c>
      <c r="D107" s="30">
        <f t="shared" si="10"/>
      </c>
      <c r="E107" s="32">
        <v>94.5</v>
      </c>
      <c r="F107" s="32" t="e">
        <f t="shared" si="11"/>
        <v>#VALUE!</v>
      </c>
      <c r="G107" s="32" t="e">
        <f t="shared" si="9"/>
        <v>#VALUE!</v>
      </c>
      <c r="H107" s="32">
        <f t="shared" si="12"/>
      </c>
      <c r="I107" s="36">
        <f t="shared" si="14"/>
        <v>0</v>
      </c>
      <c r="J107" s="36">
        <f t="shared" si="15"/>
      </c>
      <c r="K107" s="32"/>
      <c r="L107" s="32"/>
      <c r="M107" s="34"/>
    </row>
    <row r="108" spans="1:13" s="35" customFormat="1" ht="12.75" customHeight="1">
      <c r="A108" s="32">
        <v>95</v>
      </c>
      <c r="B108" s="32">
        <f t="shared" si="13"/>
      </c>
      <c r="C108" s="32" t="e">
        <f t="shared" si="8"/>
        <v>#VALUE!</v>
      </c>
      <c r="D108" s="30">
        <f t="shared" si="10"/>
      </c>
      <c r="E108" s="32">
        <v>95.5</v>
      </c>
      <c r="F108" s="32" t="e">
        <f t="shared" si="11"/>
        <v>#VALUE!</v>
      </c>
      <c r="G108" s="32" t="e">
        <f t="shared" si="9"/>
        <v>#VALUE!</v>
      </c>
      <c r="H108" s="32">
        <f t="shared" si="12"/>
      </c>
      <c r="I108" s="36">
        <f t="shared" si="14"/>
      </c>
      <c r="J108" s="36">
        <f t="shared" si="15"/>
        <v>0</v>
      </c>
      <c r="K108" s="32"/>
      <c r="L108" s="32"/>
      <c r="M108" s="34"/>
    </row>
    <row r="109" spans="1:13" s="35" customFormat="1" ht="12.75" customHeight="1">
      <c r="A109" s="32">
        <v>96</v>
      </c>
      <c r="B109" s="32">
        <f t="shared" si="13"/>
      </c>
      <c r="C109" s="32" t="e">
        <f t="shared" si="8"/>
        <v>#VALUE!</v>
      </c>
      <c r="D109" s="30">
        <f t="shared" si="10"/>
      </c>
      <c r="E109" s="32">
        <v>96.5</v>
      </c>
      <c r="F109" s="32" t="e">
        <f t="shared" si="11"/>
        <v>#VALUE!</v>
      </c>
      <c r="G109" s="32" t="e">
        <f t="shared" si="9"/>
        <v>#VALUE!</v>
      </c>
      <c r="H109" s="32">
        <f t="shared" si="12"/>
      </c>
      <c r="I109" s="36">
        <f t="shared" si="14"/>
        <v>0</v>
      </c>
      <c r="J109" s="36">
        <f t="shared" si="15"/>
      </c>
      <c r="K109" s="32"/>
      <c r="L109" s="32"/>
      <c r="M109" s="34"/>
    </row>
    <row r="110" spans="1:13" s="35" customFormat="1" ht="12.75" customHeight="1">
      <c r="A110" s="32">
        <v>97</v>
      </c>
      <c r="B110" s="32">
        <f t="shared" si="13"/>
      </c>
      <c r="C110" s="32" t="e">
        <f t="shared" si="8"/>
        <v>#VALUE!</v>
      </c>
      <c r="D110" s="30">
        <f t="shared" si="10"/>
      </c>
      <c r="E110" s="32">
        <v>97.5</v>
      </c>
      <c r="F110" s="32" t="e">
        <f t="shared" si="11"/>
        <v>#VALUE!</v>
      </c>
      <c r="G110" s="32" t="e">
        <f t="shared" si="9"/>
        <v>#VALUE!</v>
      </c>
      <c r="H110" s="32">
        <f t="shared" si="12"/>
      </c>
      <c r="I110" s="36">
        <f t="shared" si="14"/>
      </c>
      <c r="J110" s="36">
        <f t="shared" si="15"/>
        <v>0</v>
      </c>
      <c r="K110" s="32"/>
      <c r="L110" s="32"/>
      <c r="M110" s="34"/>
    </row>
    <row r="111" spans="1:13" s="35" customFormat="1" ht="12.75" customHeight="1">
      <c r="A111" s="32">
        <v>98</v>
      </c>
      <c r="B111" s="32">
        <f t="shared" si="13"/>
      </c>
      <c r="C111" s="32" t="e">
        <f t="shared" si="8"/>
        <v>#VALUE!</v>
      </c>
      <c r="D111" s="30">
        <f t="shared" si="10"/>
      </c>
      <c r="E111" s="32">
        <v>98.5</v>
      </c>
      <c r="F111" s="32" t="e">
        <f t="shared" si="11"/>
        <v>#VALUE!</v>
      </c>
      <c r="G111" s="32" t="e">
        <f t="shared" si="9"/>
        <v>#VALUE!</v>
      </c>
      <c r="H111" s="32">
        <f t="shared" si="12"/>
      </c>
      <c r="I111" s="36">
        <f t="shared" si="14"/>
        <v>0</v>
      </c>
      <c r="J111" s="36">
        <f t="shared" si="15"/>
      </c>
      <c r="K111" s="32"/>
      <c r="L111" s="32"/>
      <c r="M111" s="34"/>
    </row>
    <row r="112" spans="1:13" s="35" customFormat="1" ht="12.75" customHeight="1">
      <c r="A112" s="32">
        <v>99</v>
      </c>
      <c r="B112" s="32">
        <f t="shared" si="13"/>
      </c>
      <c r="C112" s="32" t="e">
        <f t="shared" si="8"/>
        <v>#VALUE!</v>
      </c>
      <c r="D112" s="30">
        <f t="shared" si="10"/>
      </c>
      <c r="E112" s="32">
        <v>99.5</v>
      </c>
      <c r="F112" s="32" t="e">
        <f t="shared" si="11"/>
        <v>#VALUE!</v>
      </c>
      <c r="G112" s="32" t="e">
        <f t="shared" si="9"/>
        <v>#VALUE!</v>
      </c>
      <c r="H112" s="32">
        <f t="shared" si="12"/>
      </c>
      <c r="I112" s="36">
        <f t="shared" si="14"/>
      </c>
      <c r="J112" s="36">
        <f t="shared" si="15"/>
        <v>0</v>
      </c>
      <c r="K112" s="32"/>
      <c r="L112" s="32"/>
      <c r="M112" s="34"/>
    </row>
    <row r="113" spans="1:13" s="35" customFormat="1" ht="12.75" customHeight="1">
      <c r="A113" s="32">
        <v>100</v>
      </c>
      <c r="B113" s="32">
        <f t="shared" si="13"/>
      </c>
      <c r="C113" s="32" t="e">
        <f t="shared" si="8"/>
        <v>#VALUE!</v>
      </c>
      <c r="D113" s="30">
        <f t="shared" si="10"/>
      </c>
      <c r="E113" s="32">
        <v>100.5</v>
      </c>
      <c r="F113" s="32" t="e">
        <f t="shared" si="11"/>
        <v>#VALUE!</v>
      </c>
      <c r="G113" s="32" t="e">
        <f t="shared" si="9"/>
        <v>#VALUE!</v>
      </c>
      <c r="H113" s="32">
        <f t="shared" si="12"/>
      </c>
      <c r="I113" s="36">
        <f t="shared" si="14"/>
        <v>0</v>
      </c>
      <c r="J113" s="36">
        <f t="shared" si="15"/>
      </c>
      <c r="K113" s="32"/>
      <c r="L113" s="32"/>
      <c r="M113" s="34"/>
    </row>
    <row r="114" s="35" customFormat="1" ht="12.75" customHeight="1" hidden="1">
      <c r="M114" s="34"/>
    </row>
  </sheetData>
  <sheetProtection sheet="1" selectLockedCells="1"/>
  <mergeCells count="9">
    <mergeCell ref="J4:K4"/>
    <mergeCell ref="J5:K5"/>
    <mergeCell ref="J6:K6"/>
    <mergeCell ref="A1:L1"/>
    <mergeCell ref="D4:F4"/>
    <mergeCell ref="J8:K8"/>
    <mergeCell ref="F7:L7"/>
    <mergeCell ref="A5:B5"/>
    <mergeCell ref="A6:C6"/>
  </mergeCells>
  <conditionalFormatting sqref="L4:L6">
    <cfRule type="expression" priority="2" dxfId="2" stopIfTrue="1">
      <formula>$M4=MIN($M$4:$M$6)</formula>
    </cfRule>
  </conditionalFormatting>
  <conditionalFormatting sqref="A13:B113 E13:F113 H13:J113">
    <cfRule type="expression" priority="1" dxfId="3" stopIfTrue="1">
      <formula>$A13&gt;$D$8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13"/>
  <sheetViews>
    <sheetView zoomScalePageLayoutView="0" workbookViewId="0" topLeftCell="A1">
      <selection activeCell="D4" sqref="D4:F4"/>
    </sheetView>
  </sheetViews>
  <sheetFormatPr defaultColWidth="9.140625" defaultRowHeight="12" customHeight="1"/>
  <cols>
    <col min="1" max="3" width="18.00390625" style="13" customWidth="1"/>
    <col min="4" max="9" width="9.140625" style="13" customWidth="1"/>
    <col min="10" max="10" width="10.7109375" style="13" bestFit="1" customWidth="1"/>
    <col min="11" max="16384" width="9.140625" style="13" customWidth="1"/>
  </cols>
  <sheetData>
    <row r="1" spans="1:19" ht="18.7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>
        <v>1</v>
      </c>
      <c r="N1">
        <f>IF(ROUND(NumericalIntegration!$J$8,'100strips'!M1)=ROUND(NumericalIntegration!$J$6,'100strips'!M1),1,0)</f>
        <v>0</v>
      </c>
      <c r="O1">
        <f>PRODUCT(M1:N1)</f>
        <v>0</v>
      </c>
      <c r="P1">
        <f>IF(ROUND(NumericalIntegration!$J$8,'100strips'!M1)=ROUND(NumericalIntegration!$J$5,'100strips'!M1),1,0)</f>
        <v>0</v>
      </c>
      <c r="Q1">
        <f aca="true" t="shared" si="0" ref="Q1:Q11">PRODUCT(P1,M1)</f>
        <v>0</v>
      </c>
      <c r="R1">
        <f>IF(ROUND(NumericalIntegration!$J$8,'100strips'!M1)=ROUND(NumericalIntegration!$J$4,'100strips'!M1),1,0)</f>
        <v>0</v>
      </c>
      <c r="S1">
        <f>PRODUCT(R1,M1)</f>
        <v>0</v>
      </c>
    </row>
    <row r="2" spans="1:19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>
        <v>2</v>
      </c>
      <c r="N2">
        <f>IF(ROUND(NumericalIntegration!$J$8,'100strips'!M2)=ROUND(NumericalIntegration!$J$6,'100strips'!M2),1,0)</f>
        <v>0</v>
      </c>
      <c r="O2">
        <f aca="true" t="shared" si="1" ref="O2:O11">PRODUCT(M2:N2)</f>
        <v>0</v>
      </c>
      <c r="P2">
        <f>IF(ROUND(NumericalIntegration!$J$8,'100strips'!M2)=ROUND(NumericalIntegration!$J$5,'100strips'!M2),1,0)</f>
        <v>0</v>
      </c>
      <c r="Q2">
        <f t="shared" si="0"/>
        <v>0</v>
      </c>
      <c r="R2">
        <f>IF(ROUND(NumericalIntegration!$J$8,'100strips'!M2)=ROUND(NumericalIntegration!$J$4,'100strips'!M2),1,0)</f>
        <v>0</v>
      </c>
      <c r="S2">
        <f aca="true" t="shared" si="2" ref="S2:S11">PRODUCT(R2,M2)</f>
        <v>0</v>
      </c>
    </row>
    <row r="3" spans="1:19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>
        <v>3</v>
      </c>
      <c r="N3">
        <f>IF(ROUND(NumericalIntegration!$J$8,'100strips'!M3)=ROUND(NumericalIntegration!$J$6,'100strips'!M3),1,0)</f>
        <v>0</v>
      </c>
      <c r="O3">
        <f t="shared" si="1"/>
        <v>0</v>
      </c>
      <c r="P3">
        <f>IF(ROUND(NumericalIntegration!$J$8,'100strips'!M3)=ROUND(NumericalIntegration!$J$5,'100strips'!M3),1,0)</f>
        <v>0</v>
      </c>
      <c r="Q3">
        <f t="shared" si="0"/>
        <v>0</v>
      </c>
      <c r="R3">
        <f>IF(ROUND(NumericalIntegration!$J$8,'100strips'!M3)=ROUND(NumericalIntegration!$J$4,'100strips'!M3),1,0)</f>
        <v>0</v>
      </c>
      <c r="S3">
        <f t="shared" si="2"/>
        <v>0</v>
      </c>
    </row>
    <row r="4" spans="1:19" s="1" customFormat="1" ht="19.5" thickBot="1">
      <c r="A4" s="2" t="s">
        <v>0</v>
      </c>
      <c r="B4" s="2"/>
      <c r="C4" s="2"/>
      <c r="D4" s="49">
        <f>10^C4</f>
        <v>1</v>
      </c>
      <c r="E4" s="50"/>
      <c r="F4" s="51"/>
      <c r="G4" s="7" t="s">
        <v>15</v>
      </c>
      <c r="H4" s="8"/>
      <c r="I4" s="8"/>
      <c r="J4" s="52">
        <f>IF(ISERROR(L13),"",L13)</f>
        <v>4301.13546780109</v>
      </c>
      <c r="K4" s="52"/>
      <c r="L4" s="2"/>
      <c r="M4" s="1">
        <v>4</v>
      </c>
      <c r="N4">
        <f>IF(ROUND(NumericalIntegration!$J$8,'100strips'!M4)=ROUND(NumericalIntegration!$J$6,'100strips'!M4),1,0)</f>
        <v>0</v>
      </c>
      <c r="O4">
        <f t="shared" si="1"/>
        <v>0</v>
      </c>
      <c r="P4">
        <f>IF(ROUND(NumericalIntegration!$J$8,'100strips'!M4)=ROUND(NumericalIntegration!$J$5,'100strips'!M4),1,0)</f>
        <v>0</v>
      </c>
      <c r="Q4">
        <f t="shared" si="0"/>
        <v>0</v>
      </c>
      <c r="R4">
        <f>IF(ROUND(NumericalIntegration!$J$8,'100strips'!M4)=ROUND(NumericalIntegration!$J$4,'100strips'!M4),1,0)</f>
        <v>0</v>
      </c>
      <c r="S4">
        <f t="shared" si="2"/>
        <v>0</v>
      </c>
    </row>
    <row r="5" spans="1:19" s="1" customFormat="1" ht="19.5" thickBot="1">
      <c r="A5" s="2"/>
      <c r="B5" s="2"/>
      <c r="C5" s="2"/>
      <c r="D5" s="4"/>
      <c r="E5" s="2"/>
      <c r="F5" s="2"/>
      <c r="G5" s="9" t="s">
        <v>16</v>
      </c>
      <c r="H5" s="10"/>
      <c r="I5" s="10"/>
      <c r="J5" s="53">
        <f>IF(ISERROR(L15),"",L15)</f>
        <v>4300.275197066498</v>
      </c>
      <c r="K5" s="53"/>
      <c r="L5" s="2"/>
      <c r="M5" s="1">
        <v>5</v>
      </c>
      <c r="N5">
        <f>IF(ROUND(NumericalIntegration!$J$8,'100strips'!M5)=ROUND(NumericalIntegration!$J$6,'100strips'!M5),1,0)</f>
        <v>0</v>
      </c>
      <c r="O5">
        <f t="shared" si="1"/>
        <v>0</v>
      </c>
      <c r="P5">
        <f>IF(ROUND(NumericalIntegration!$J$8,'100strips'!M5)=ROUND(NumericalIntegration!$J$5,'100strips'!M5),1,0)</f>
        <v>0</v>
      </c>
      <c r="Q5">
        <f t="shared" si="0"/>
        <v>0</v>
      </c>
      <c r="R5">
        <f>IF(ROUND(NumericalIntegration!$J$8,'100strips'!M5)=ROUND(NumericalIntegration!$J$4,'100strips'!M5),1,0)</f>
        <v>0</v>
      </c>
      <c r="S5">
        <f t="shared" si="2"/>
        <v>0</v>
      </c>
    </row>
    <row r="6" spans="1:19" s="1" customFormat="1" ht="19.5" thickBot="1">
      <c r="A6" s="2" t="s">
        <v>3</v>
      </c>
      <c r="B6" s="2"/>
      <c r="C6" s="2"/>
      <c r="D6" s="6">
        <f>NumericalIntegration!D6</f>
        <v>2</v>
      </c>
      <c r="E6" s="5" t="s">
        <v>4</v>
      </c>
      <c r="F6" s="6">
        <f>NumericalIntegration!F6</f>
        <v>4</v>
      </c>
      <c r="G6" s="11" t="s">
        <v>17</v>
      </c>
      <c r="H6" s="10"/>
      <c r="I6" s="10"/>
      <c r="J6" s="53">
        <f>IF(ISERROR(IF(ROUND(D8/2,0)=D8/2,L17,"(n odd - N/A)")),"",IF(ROUND(D8/2,0)=D8/2,L17,"(n odd - N/A)"))</f>
        <v>4299.515478246123</v>
      </c>
      <c r="K6" s="53"/>
      <c r="L6" s="2"/>
      <c r="M6" s="1">
        <v>6</v>
      </c>
      <c r="N6">
        <f>IF(ROUND(NumericalIntegration!$J$8,'100strips'!M6)=ROUND(NumericalIntegration!$J$6,'100strips'!M6),1,0)</f>
        <v>0</v>
      </c>
      <c r="O6">
        <f t="shared" si="1"/>
        <v>0</v>
      </c>
      <c r="P6">
        <f>IF(ROUND(NumericalIntegration!$J$8,'100strips'!M6)=ROUND(NumericalIntegration!$J$5,'100strips'!M6),1,0)</f>
        <v>0</v>
      </c>
      <c r="Q6">
        <f t="shared" si="0"/>
        <v>0</v>
      </c>
      <c r="R6">
        <f>IF(ROUND(NumericalIntegration!$J$8,'100strips'!M6)=ROUND(NumericalIntegration!$J$4,'100strips'!M6),1,0)</f>
        <v>0</v>
      </c>
      <c r="S6">
        <f t="shared" si="2"/>
        <v>0</v>
      </c>
    </row>
    <row r="7" spans="1:19" s="1" customFormat="1" ht="19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>
        <v>7</v>
      </c>
      <c r="N7">
        <f>IF(ROUND(NumericalIntegration!$J$8,'100strips'!M7)=ROUND(NumericalIntegration!$J$6,'100strips'!M7),1,0)</f>
        <v>0</v>
      </c>
      <c r="O7">
        <f t="shared" si="1"/>
        <v>0</v>
      </c>
      <c r="P7">
        <f>IF(ROUND(NumericalIntegration!$J$8,'100strips'!M7)=ROUND(NumericalIntegration!$J$5,'100strips'!M7),1,0)</f>
        <v>0</v>
      </c>
      <c r="Q7">
        <f t="shared" si="0"/>
        <v>0</v>
      </c>
      <c r="R7">
        <f>IF(ROUND(NumericalIntegration!$J$8,'100strips'!M7)=ROUND(NumericalIntegration!$J$4,'100strips'!M7),1,0)</f>
        <v>0</v>
      </c>
      <c r="S7">
        <f t="shared" si="2"/>
        <v>0</v>
      </c>
    </row>
    <row r="8" spans="1:19" s="1" customFormat="1" ht="19.5" thickBot="1">
      <c r="A8" s="2" t="s">
        <v>2</v>
      </c>
      <c r="B8" s="2"/>
      <c r="C8" s="2"/>
      <c r="D8" s="6">
        <v>100</v>
      </c>
      <c r="E8" s="15"/>
      <c r="F8" s="2"/>
      <c r="G8" s="2"/>
      <c r="H8" s="2"/>
      <c r="I8" s="2"/>
      <c r="J8" s="2"/>
      <c r="K8" s="2"/>
      <c r="L8" s="2"/>
      <c r="M8" s="1">
        <v>8</v>
      </c>
      <c r="N8">
        <f>IF(ROUND(NumericalIntegration!$J$8,'100strips'!M8)=ROUND(NumericalIntegration!$J$6,'100strips'!M8),1,0)</f>
        <v>0</v>
      </c>
      <c r="O8">
        <f t="shared" si="1"/>
        <v>0</v>
      </c>
      <c r="P8">
        <f>IF(ROUND(NumericalIntegration!$J$8,'100strips'!M8)=ROUND(NumericalIntegration!$J$5,'100strips'!M8),1,0)</f>
        <v>0</v>
      </c>
      <c r="Q8">
        <f t="shared" si="0"/>
        <v>0</v>
      </c>
      <c r="R8">
        <f>IF(ROUND(NumericalIntegration!$J$8,'100strips'!M8)=ROUND(NumericalIntegration!$J$4,'100strips'!M8),1,0)</f>
        <v>0</v>
      </c>
      <c r="S8">
        <f t="shared" si="2"/>
        <v>0</v>
      </c>
    </row>
    <row r="9" spans="1:19" s="1" customFormat="1" ht="18.75">
      <c r="A9" s="2"/>
      <c r="B9" s="2"/>
      <c r="C9" s="2"/>
      <c r="D9" s="2"/>
      <c r="E9" s="15">
        <v>1</v>
      </c>
      <c r="F9" s="2"/>
      <c r="G9" s="2"/>
      <c r="H9" s="2"/>
      <c r="I9" s="2"/>
      <c r="J9" s="2"/>
      <c r="K9" s="2"/>
      <c r="L9" s="2"/>
      <c r="M9" s="1">
        <v>9</v>
      </c>
      <c r="N9">
        <f>IF(ROUND(NumericalIntegration!$J$8,'100strips'!M9)=ROUND(NumericalIntegration!$J$6,'100strips'!M9),1,0)</f>
        <v>0</v>
      </c>
      <c r="O9">
        <f t="shared" si="1"/>
        <v>0</v>
      </c>
      <c r="P9">
        <f>IF(ROUND(NumericalIntegration!$J$8,'100strips'!M9)=ROUND(NumericalIntegration!$J$5,'100strips'!M9),1,0)</f>
        <v>0</v>
      </c>
      <c r="Q9">
        <f t="shared" si="0"/>
        <v>0</v>
      </c>
      <c r="R9">
        <f>IF(ROUND(NumericalIntegration!$J$8,'100strips'!M9)=ROUND(NumericalIntegration!$J$4,'100strips'!M9),1,0)</f>
        <v>0</v>
      </c>
      <c r="S9">
        <f t="shared" si="2"/>
        <v>0</v>
      </c>
    </row>
    <row r="10" spans="1:19" ht="12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>
        <v>10</v>
      </c>
      <c r="N10">
        <f>IF(ROUND(NumericalIntegration!$J$8,'100strips'!M10)=ROUND(NumericalIntegration!$J$6,'100strips'!M10),1,0)</f>
        <v>0</v>
      </c>
      <c r="O10">
        <f t="shared" si="1"/>
        <v>0</v>
      </c>
      <c r="P10">
        <f>IF(ROUND(NumericalIntegration!$J$8,'100strips'!M10)=ROUND(NumericalIntegration!$J$5,'100strips'!M10),1,0)</f>
        <v>0</v>
      </c>
      <c r="Q10">
        <f t="shared" si="0"/>
        <v>0</v>
      </c>
      <c r="R10">
        <f>IF(ROUND(NumericalIntegration!$J$8,'100strips'!M10)=ROUND(NumericalIntegration!$J$4,'100strips'!M10),1,0)</f>
        <v>0</v>
      </c>
      <c r="S10">
        <f t="shared" si="2"/>
        <v>0</v>
      </c>
    </row>
    <row r="11" spans="1:19" ht="12" customHeight="1">
      <c r="A11" s="12" t="s">
        <v>12</v>
      </c>
      <c r="B11" s="12">
        <f>((MAX($D$6,$F$6)-MIN($D$6,$F$6))/$D$8)</f>
        <v>0.02</v>
      </c>
      <c r="C11" s="12">
        <f>10^B11</f>
        <v>1.0471285480508996</v>
      </c>
      <c r="D11" s="12"/>
      <c r="E11" s="12"/>
      <c r="F11" s="12"/>
      <c r="G11" s="12"/>
      <c r="H11" s="12"/>
      <c r="I11" s="12"/>
      <c r="J11" s="12">
        <f>SUM(J14:J113)</f>
        <v>112513.85883819053</v>
      </c>
      <c r="K11" s="12"/>
      <c r="L11" s="12"/>
      <c r="M11" s="13">
        <v>11</v>
      </c>
      <c r="N11">
        <f>IF(ROUND(NumericalIntegration!$J$8,'100strips'!M11)=ROUND(NumericalIntegration!$J$6,'100strips'!M11),1,0)</f>
        <v>0</v>
      </c>
      <c r="O11">
        <f t="shared" si="1"/>
        <v>0</v>
      </c>
      <c r="P11">
        <f>IF(ROUND(NumericalIntegration!$J$8,'100strips'!M11)=ROUND(NumericalIntegration!$J$5,'100strips'!M11),1,0)</f>
        <v>0</v>
      </c>
      <c r="Q11">
        <f t="shared" si="0"/>
        <v>0</v>
      </c>
      <c r="R11">
        <f>IF(ROUND(NumericalIntegration!$J$8,'100strips'!M11)=ROUND(NumericalIntegration!$J$4,'100strips'!M11),1,0)</f>
        <v>0</v>
      </c>
      <c r="S11">
        <f t="shared" si="2"/>
        <v>0</v>
      </c>
    </row>
    <row r="12" spans="1:19" ht="12" customHeight="1">
      <c r="A12" s="12" t="s">
        <v>5</v>
      </c>
      <c r="B12" s="12" t="s">
        <v>6</v>
      </c>
      <c r="C12" s="12" t="s">
        <v>7</v>
      </c>
      <c r="D12" s="12" t="s">
        <v>8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13</v>
      </c>
      <c r="J12" s="12" t="s">
        <v>14</v>
      </c>
      <c r="K12" s="12">
        <v>1</v>
      </c>
      <c r="L12" s="12" t="s">
        <v>9</v>
      </c>
      <c r="O12" s="13">
        <f>IF(ISERROR(MAX(O1:O11)),-1,MAX(O1:O11))</f>
        <v>0</v>
      </c>
      <c r="Q12" s="13">
        <f>MAX(Q1:Q11)</f>
        <v>0</v>
      </c>
      <c r="S12" s="13">
        <f>MAX(S1:S11)</f>
        <v>0</v>
      </c>
    </row>
    <row r="13" spans="1:12" ht="12" customHeight="1">
      <c r="A13" s="12">
        <v>0</v>
      </c>
      <c r="B13" s="12">
        <f>MIN(D6,F6)</f>
        <v>2</v>
      </c>
      <c r="C13" s="12">
        <f aca="true" t="shared" si="3" ref="C13:C76">10^B13</f>
        <v>100</v>
      </c>
      <c r="D13" s="12">
        <f>IF(ISERROR(C13),"",C13)</f>
        <v>100</v>
      </c>
      <c r="E13" s="12">
        <v>0.5</v>
      </c>
      <c r="F13" s="12">
        <f>(B14+B13)/2</f>
        <v>2.01</v>
      </c>
      <c r="G13" s="12">
        <f aca="true" t="shared" si="4" ref="G13:G76">10^F13</f>
        <v>102.32929922807544</v>
      </c>
      <c r="H13" s="12">
        <f>IF(ISERROR(G13),"",G13)</f>
        <v>102.32929922807544</v>
      </c>
      <c r="I13" s="14">
        <f>SUM(I14:I113)</f>
        <v>107449.90101513435</v>
      </c>
      <c r="J13" s="14">
        <f>SUM(J14:J113)-K15</f>
        <v>102513.85883819048</v>
      </c>
      <c r="K13" s="14">
        <f>D13</f>
        <v>100</v>
      </c>
      <c r="L13" s="12">
        <f>B11*SUM(H13:H113)</f>
        <v>4301.13546780109</v>
      </c>
    </row>
    <row r="14" spans="1:12" ht="12" customHeight="1">
      <c r="A14" s="12">
        <v>1</v>
      </c>
      <c r="B14" s="12">
        <f>IF(B13="","",IF(B13+(MAX($F$6,$D$6)-MIN($F$6,$D$6))/$D$8&gt;MAX($D$6,$F$6),"",B13+(MAX($F$6,$D$6)-MIN($F$6,$D$6))/$D$8))</f>
        <v>2.02</v>
      </c>
      <c r="C14" s="12">
        <f t="shared" si="3"/>
        <v>104.71285480508998</v>
      </c>
      <c r="D14" s="12">
        <f aca="true" t="shared" si="5" ref="D14:D77">IF(ISERROR(C14),"",C14)</f>
        <v>104.71285480508998</v>
      </c>
      <c r="E14" s="12">
        <v>1.5</v>
      </c>
      <c r="F14" s="12">
        <f aca="true" t="shared" si="6" ref="F14:F77">(B15+B14)/2</f>
        <v>2.0300000000000002</v>
      </c>
      <c r="G14" s="12">
        <f t="shared" si="4"/>
        <v>107.15193052376075</v>
      </c>
      <c r="H14" s="12">
        <f aca="true" t="shared" si="7" ref="H14:H77">IF(ISERROR(G14),"",G14)</f>
        <v>107.15193052376075</v>
      </c>
      <c r="I14" s="12">
        <f>IF(ROUND(A14/2,0)=A14/2,0,D14)</f>
        <v>104.71285480508998</v>
      </c>
      <c r="J14" s="12">
        <f>IF(ROUND(A14/2,0)=A14/2,D14,0)</f>
        <v>0</v>
      </c>
      <c r="K14" s="12" t="s">
        <v>5</v>
      </c>
      <c r="L14" s="12" t="s">
        <v>10</v>
      </c>
    </row>
    <row r="15" spans="1:12" ht="12" customHeight="1">
      <c r="A15" s="12">
        <v>2</v>
      </c>
      <c r="B15" s="12">
        <f>IF(B14="","",IF(B14+(MAX($F$6,$D$6)-MIN($F$6,$D$6))/$D$8&gt;MAX($D$6,$F$6),"",B14+(MAX($F$6,$D$6)-MIN($F$6,$D$6))/$D$8))</f>
        <v>2.04</v>
      </c>
      <c r="C15" s="12">
        <f t="shared" si="3"/>
        <v>109.6478196143186</v>
      </c>
      <c r="D15" s="12">
        <f t="shared" si="5"/>
        <v>109.6478196143186</v>
      </c>
      <c r="E15" s="12">
        <v>2.5</v>
      </c>
      <c r="F15" s="12">
        <f t="shared" si="6"/>
        <v>2.05</v>
      </c>
      <c r="G15" s="12">
        <f t="shared" si="4"/>
        <v>112.20184543019634</v>
      </c>
      <c r="H15" s="12">
        <f t="shared" si="7"/>
        <v>112.20184543019634</v>
      </c>
      <c r="I15" s="12">
        <f aca="true" t="shared" si="8" ref="I15:I78">IF(ROUND(A15/2,0)=A15/2,0,D15)</f>
        <v>0</v>
      </c>
      <c r="J15" s="12">
        <f>IF(ROUND(A15/2,0)=A15/2,D15,0)</f>
        <v>109.6478196143186</v>
      </c>
      <c r="K15" s="14">
        <f>LOOKUP(D8,A13:A113,D13:D113)</f>
        <v>10000.000000000044</v>
      </c>
      <c r="L15" s="12">
        <f>(B11/2)*(K13+K15+2*(I13+J13))</f>
        <v>4300.275197066498</v>
      </c>
    </row>
    <row r="16" spans="1:12" ht="12" customHeight="1">
      <c r="A16" s="12">
        <v>3</v>
      </c>
      <c r="B16" s="12">
        <f aca="true" t="shared" si="9" ref="B16:B79">IF(B15="","",IF(B15+(MAX($F$6,$D$6)-MIN($F$6,$D$6))/$D$8&gt;MAX($D$6,$F$6),"",B15+(MAX($F$6,$D$6)-MIN($F$6,$D$6))/$D$8))</f>
        <v>2.06</v>
      </c>
      <c r="C16" s="12">
        <f t="shared" si="3"/>
        <v>114.81536214968835</v>
      </c>
      <c r="D16" s="12">
        <f t="shared" si="5"/>
        <v>114.81536214968835</v>
      </c>
      <c r="E16" s="12">
        <v>3.5</v>
      </c>
      <c r="F16" s="12">
        <f t="shared" si="6"/>
        <v>2.0700000000000003</v>
      </c>
      <c r="G16" s="12">
        <f t="shared" si="4"/>
        <v>117.48975549395314</v>
      </c>
      <c r="H16" s="12">
        <f t="shared" si="7"/>
        <v>117.48975549395314</v>
      </c>
      <c r="I16" s="12">
        <f t="shared" si="8"/>
        <v>114.81536214968835</v>
      </c>
      <c r="J16" s="12">
        <f>IF(ROUND(A16/2,0)=A16/2,D16,0)</f>
        <v>0</v>
      </c>
      <c r="K16" s="12"/>
      <c r="L16" s="12" t="s">
        <v>11</v>
      </c>
    </row>
    <row r="17" spans="1:12" ht="12" customHeight="1">
      <c r="A17" s="12">
        <v>4</v>
      </c>
      <c r="B17" s="12">
        <f t="shared" si="9"/>
        <v>2.08</v>
      </c>
      <c r="C17" s="12">
        <f t="shared" si="3"/>
        <v>120.22644346174135</v>
      </c>
      <c r="D17" s="12">
        <f t="shared" si="5"/>
        <v>120.22644346174135</v>
      </c>
      <c r="E17" s="12">
        <v>4.5</v>
      </c>
      <c r="F17" s="12">
        <f t="shared" si="6"/>
        <v>2.09</v>
      </c>
      <c r="G17" s="12">
        <f t="shared" si="4"/>
        <v>123.02687708123821</v>
      </c>
      <c r="H17" s="12">
        <f t="shared" si="7"/>
        <v>123.02687708123821</v>
      </c>
      <c r="I17" s="12">
        <f t="shared" si="8"/>
        <v>0</v>
      </c>
      <c r="J17" s="12">
        <f>IF(ROUND(A17/2,0)=A17/2,D17,0)</f>
        <v>120.22644346174135</v>
      </c>
      <c r="K17" s="12"/>
      <c r="L17" s="12">
        <f>(B11/3)*(K13+K15+4*I13+2*J13)</f>
        <v>4299.515478246123</v>
      </c>
    </row>
    <row r="18" spans="1:12" ht="12" customHeight="1">
      <c r="A18" s="12">
        <v>5</v>
      </c>
      <c r="B18" s="12">
        <f t="shared" si="9"/>
        <v>2.1</v>
      </c>
      <c r="C18" s="12">
        <f t="shared" si="3"/>
        <v>125.89254117941677</v>
      </c>
      <c r="D18" s="12">
        <f t="shared" si="5"/>
        <v>125.89254117941677</v>
      </c>
      <c r="E18" s="12">
        <v>5.5</v>
      </c>
      <c r="F18" s="12">
        <f t="shared" si="6"/>
        <v>2.1100000000000003</v>
      </c>
      <c r="G18" s="12">
        <f t="shared" si="4"/>
        <v>128.82495516931354</v>
      </c>
      <c r="H18" s="12">
        <f t="shared" si="7"/>
        <v>128.82495516931354</v>
      </c>
      <c r="I18" s="12">
        <f t="shared" si="8"/>
        <v>125.89254117941677</v>
      </c>
      <c r="J18" s="12">
        <f aca="true" t="shared" si="10" ref="J18:J81">IF(ROUND(A18/2,0)=A18/2,D18,0)</f>
        <v>0</v>
      </c>
      <c r="K18" s="12"/>
      <c r="L18" s="12"/>
    </row>
    <row r="19" spans="1:12" ht="12" customHeight="1">
      <c r="A19" s="12">
        <v>6</v>
      </c>
      <c r="B19" s="12">
        <f t="shared" si="9"/>
        <v>2.12</v>
      </c>
      <c r="C19" s="12">
        <f t="shared" si="3"/>
        <v>131.82567385564084</v>
      </c>
      <c r="D19" s="12">
        <f t="shared" si="5"/>
        <v>131.82567385564084</v>
      </c>
      <c r="E19" s="12">
        <v>6.5</v>
      </c>
      <c r="F19" s="12">
        <f t="shared" si="6"/>
        <v>2.13</v>
      </c>
      <c r="G19" s="12">
        <f t="shared" si="4"/>
        <v>134.89628825916537</v>
      </c>
      <c r="H19" s="12">
        <f t="shared" si="7"/>
        <v>134.89628825916537</v>
      </c>
      <c r="I19" s="12">
        <f t="shared" si="8"/>
        <v>0</v>
      </c>
      <c r="J19" s="12">
        <f t="shared" si="10"/>
        <v>131.82567385564084</v>
      </c>
      <c r="K19" s="12"/>
      <c r="L19" s="12"/>
    </row>
    <row r="20" spans="1:12" ht="12" customHeight="1">
      <c r="A20" s="12">
        <v>7</v>
      </c>
      <c r="B20" s="12">
        <f t="shared" si="9"/>
        <v>2.14</v>
      </c>
      <c r="C20" s="12">
        <f t="shared" si="3"/>
        <v>138.0384264602886</v>
      </c>
      <c r="D20" s="12">
        <f t="shared" si="5"/>
        <v>138.0384264602886</v>
      </c>
      <c r="E20" s="12">
        <v>7.5</v>
      </c>
      <c r="F20" s="12">
        <f t="shared" si="6"/>
        <v>2.1500000000000004</v>
      </c>
      <c r="G20" s="12">
        <f t="shared" si="4"/>
        <v>141.25375446227565</v>
      </c>
      <c r="H20" s="12">
        <f t="shared" si="7"/>
        <v>141.25375446227565</v>
      </c>
      <c r="I20" s="12">
        <f t="shared" si="8"/>
        <v>138.0384264602886</v>
      </c>
      <c r="J20" s="12">
        <f t="shared" si="10"/>
        <v>0</v>
      </c>
      <c r="K20" s="12"/>
      <c r="L20" s="12"/>
    </row>
    <row r="21" spans="1:12" ht="12" customHeight="1">
      <c r="A21" s="12">
        <v>8</v>
      </c>
      <c r="B21" s="12">
        <f t="shared" si="9"/>
        <v>2.16</v>
      </c>
      <c r="C21" s="12">
        <f t="shared" si="3"/>
        <v>144.54397707459285</v>
      </c>
      <c r="D21" s="12">
        <f t="shared" si="5"/>
        <v>144.54397707459285</v>
      </c>
      <c r="E21" s="12">
        <v>8.5</v>
      </c>
      <c r="F21" s="12">
        <f t="shared" si="6"/>
        <v>2.17</v>
      </c>
      <c r="G21" s="12">
        <f t="shared" si="4"/>
        <v>147.91083881682084</v>
      </c>
      <c r="H21" s="12">
        <f t="shared" si="7"/>
        <v>147.91083881682084</v>
      </c>
      <c r="I21" s="12">
        <f t="shared" si="8"/>
        <v>0</v>
      </c>
      <c r="J21" s="12">
        <f t="shared" si="10"/>
        <v>144.54397707459285</v>
      </c>
      <c r="K21" s="12"/>
      <c r="L21" s="12"/>
    </row>
    <row r="22" spans="1:12" ht="12" customHeight="1">
      <c r="A22" s="12">
        <v>9</v>
      </c>
      <c r="B22" s="12">
        <f t="shared" si="9"/>
        <v>2.18</v>
      </c>
      <c r="C22" s="12">
        <f t="shared" si="3"/>
        <v>151.3561248436209</v>
      </c>
      <c r="D22" s="12">
        <f t="shared" si="5"/>
        <v>151.3561248436209</v>
      </c>
      <c r="E22" s="12">
        <v>9.5</v>
      </c>
      <c r="F22" s="12">
        <f t="shared" si="6"/>
        <v>2.1900000000000004</v>
      </c>
      <c r="G22" s="12">
        <f t="shared" si="4"/>
        <v>154.88166189124834</v>
      </c>
      <c r="H22" s="12">
        <f t="shared" si="7"/>
        <v>154.88166189124834</v>
      </c>
      <c r="I22" s="12">
        <f t="shared" si="8"/>
        <v>151.3561248436209</v>
      </c>
      <c r="J22" s="12">
        <f t="shared" si="10"/>
        <v>0</v>
      </c>
      <c r="K22" s="12"/>
      <c r="L22" s="12"/>
    </row>
    <row r="23" spans="1:12" ht="12" customHeight="1">
      <c r="A23" s="12">
        <v>10</v>
      </c>
      <c r="B23" s="12">
        <f t="shared" si="9"/>
        <v>2.2</v>
      </c>
      <c r="C23" s="12">
        <f t="shared" si="3"/>
        <v>158.48931924611153</v>
      </c>
      <c r="D23" s="12">
        <f t="shared" si="5"/>
        <v>158.48931924611153</v>
      </c>
      <c r="E23" s="12">
        <v>10.5</v>
      </c>
      <c r="F23" s="12">
        <f t="shared" si="6"/>
        <v>2.21</v>
      </c>
      <c r="G23" s="12">
        <f t="shared" si="4"/>
        <v>162.18100973589304</v>
      </c>
      <c r="H23" s="12">
        <f t="shared" si="7"/>
        <v>162.18100973589304</v>
      </c>
      <c r="I23" s="12">
        <f t="shared" si="8"/>
        <v>0</v>
      </c>
      <c r="J23" s="12">
        <f t="shared" si="10"/>
        <v>158.48931924611153</v>
      </c>
      <c r="K23" s="12"/>
      <c r="L23" s="12"/>
    </row>
    <row r="24" spans="1:12" ht="12" customHeight="1">
      <c r="A24" s="12">
        <v>11</v>
      </c>
      <c r="B24" s="12">
        <f t="shared" si="9"/>
        <v>2.22</v>
      </c>
      <c r="C24" s="12">
        <f t="shared" si="3"/>
        <v>165.95869074375622</v>
      </c>
      <c r="D24" s="12">
        <f t="shared" si="5"/>
        <v>165.95869074375622</v>
      </c>
      <c r="E24" s="12">
        <v>11.5</v>
      </c>
      <c r="F24" s="12">
        <f t="shared" si="6"/>
        <v>2.2300000000000004</v>
      </c>
      <c r="G24" s="12">
        <f t="shared" si="4"/>
        <v>169.82436524617475</v>
      </c>
      <c r="H24" s="12">
        <f t="shared" si="7"/>
        <v>169.82436524617475</v>
      </c>
      <c r="I24" s="12">
        <f t="shared" si="8"/>
        <v>165.95869074375622</v>
      </c>
      <c r="J24" s="12">
        <f t="shared" si="10"/>
        <v>0</v>
      </c>
      <c r="K24" s="12"/>
      <c r="L24" s="12"/>
    </row>
    <row r="25" spans="1:12" ht="12" customHeight="1">
      <c r="A25" s="12">
        <v>12</v>
      </c>
      <c r="B25" s="12">
        <f t="shared" si="9"/>
        <v>2.24</v>
      </c>
      <c r="C25" s="12">
        <f t="shared" si="3"/>
        <v>173.78008287493768</v>
      </c>
      <c r="D25" s="12">
        <f t="shared" si="5"/>
        <v>173.78008287493768</v>
      </c>
      <c r="E25" s="12">
        <v>12.5</v>
      </c>
      <c r="F25" s="12">
        <f t="shared" si="6"/>
        <v>2.25</v>
      </c>
      <c r="G25" s="12">
        <f t="shared" si="4"/>
        <v>177.82794100389242</v>
      </c>
      <c r="H25" s="12">
        <f t="shared" si="7"/>
        <v>177.82794100389242</v>
      </c>
      <c r="I25" s="12">
        <f t="shared" si="8"/>
        <v>0</v>
      </c>
      <c r="J25" s="12">
        <f t="shared" si="10"/>
        <v>173.78008287493768</v>
      </c>
      <c r="K25" s="12"/>
      <c r="L25" s="12"/>
    </row>
    <row r="26" spans="1:12" ht="12" customHeight="1">
      <c r="A26" s="12">
        <v>13</v>
      </c>
      <c r="B26" s="12">
        <f t="shared" si="9"/>
        <v>2.2600000000000002</v>
      </c>
      <c r="C26" s="12">
        <f t="shared" si="3"/>
        <v>181.97008586099847</v>
      </c>
      <c r="D26" s="12">
        <f t="shared" si="5"/>
        <v>181.97008586099847</v>
      </c>
      <c r="E26" s="12">
        <v>13.5</v>
      </c>
      <c r="F26" s="12">
        <f t="shared" si="6"/>
        <v>2.2700000000000005</v>
      </c>
      <c r="G26" s="12">
        <f t="shared" si="4"/>
        <v>186.208713666287</v>
      </c>
      <c r="H26" s="12">
        <f t="shared" si="7"/>
        <v>186.208713666287</v>
      </c>
      <c r="I26" s="12">
        <f t="shared" si="8"/>
        <v>181.97008586099847</v>
      </c>
      <c r="J26" s="12">
        <f t="shared" si="10"/>
        <v>0</v>
      </c>
      <c r="K26" s="12"/>
      <c r="L26" s="12"/>
    </row>
    <row r="27" spans="1:12" ht="12" customHeight="1">
      <c r="A27" s="12">
        <v>14</v>
      </c>
      <c r="B27" s="12">
        <f t="shared" si="9"/>
        <v>2.2800000000000002</v>
      </c>
      <c r="C27" s="12">
        <f t="shared" si="3"/>
        <v>190.54607179632498</v>
      </c>
      <c r="D27" s="12">
        <f t="shared" si="5"/>
        <v>190.54607179632498</v>
      </c>
      <c r="E27" s="12">
        <v>14.5</v>
      </c>
      <c r="F27" s="12">
        <f t="shared" si="6"/>
        <v>2.29</v>
      </c>
      <c r="G27" s="12">
        <f t="shared" si="4"/>
        <v>194.98445997580458</v>
      </c>
      <c r="H27" s="12">
        <f t="shared" si="7"/>
        <v>194.98445997580458</v>
      </c>
      <c r="I27" s="12">
        <f t="shared" si="8"/>
        <v>0</v>
      </c>
      <c r="J27" s="12">
        <f t="shared" si="10"/>
        <v>190.54607179632498</v>
      </c>
      <c r="K27" s="12"/>
      <c r="L27" s="12"/>
    </row>
    <row r="28" spans="1:12" ht="12" customHeight="1">
      <c r="A28" s="12">
        <v>15</v>
      </c>
      <c r="B28" s="12">
        <f t="shared" si="9"/>
        <v>2.3000000000000003</v>
      </c>
      <c r="C28" s="12">
        <f t="shared" si="3"/>
        <v>199.5262314968882</v>
      </c>
      <c r="D28" s="12">
        <f t="shared" si="5"/>
        <v>199.5262314968882</v>
      </c>
      <c r="E28" s="12">
        <v>15.5</v>
      </c>
      <c r="F28" s="12">
        <f t="shared" si="6"/>
        <v>2.3100000000000005</v>
      </c>
      <c r="G28" s="12">
        <f t="shared" si="4"/>
        <v>204.17379446695332</v>
      </c>
      <c r="H28" s="12">
        <f t="shared" si="7"/>
        <v>204.17379446695332</v>
      </c>
      <c r="I28" s="12">
        <f t="shared" si="8"/>
        <v>199.5262314968882</v>
      </c>
      <c r="J28" s="12">
        <f t="shared" si="10"/>
        <v>0</v>
      </c>
      <c r="K28" s="12"/>
      <c r="L28" s="12"/>
    </row>
    <row r="29" spans="1:12" ht="12" customHeight="1">
      <c r="A29" s="12">
        <v>16</v>
      </c>
      <c r="B29" s="12">
        <f t="shared" si="9"/>
        <v>2.3200000000000003</v>
      </c>
      <c r="C29" s="12">
        <f t="shared" si="3"/>
        <v>208.92961308540416</v>
      </c>
      <c r="D29" s="12">
        <f t="shared" si="5"/>
        <v>208.92961308540416</v>
      </c>
      <c r="E29" s="12">
        <v>16.5</v>
      </c>
      <c r="F29" s="12">
        <f t="shared" si="6"/>
        <v>2.33</v>
      </c>
      <c r="G29" s="12">
        <f t="shared" si="4"/>
        <v>213.7962089502234</v>
      </c>
      <c r="H29" s="12">
        <f t="shared" si="7"/>
        <v>213.7962089502234</v>
      </c>
      <c r="I29" s="12">
        <f t="shared" si="8"/>
        <v>0</v>
      </c>
      <c r="J29" s="12">
        <f t="shared" si="10"/>
        <v>208.92961308540416</v>
      </c>
      <c r="K29" s="12"/>
      <c r="L29" s="12"/>
    </row>
    <row r="30" spans="1:12" ht="12" customHeight="1">
      <c r="A30" s="12">
        <v>17</v>
      </c>
      <c r="B30" s="12">
        <f t="shared" si="9"/>
        <v>2.3400000000000003</v>
      </c>
      <c r="C30" s="12">
        <f t="shared" si="3"/>
        <v>218.7761623949556</v>
      </c>
      <c r="D30" s="12">
        <f t="shared" si="5"/>
        <v>218.7761623949556</v>
      </c>
      <c r="E30" s="12">
        <v>17.5</v>
      </c>
      <c r="F30" s="12">
        <f t="shared" si="6"/>
        <v>2.3500000000000005</v>
      </c>
      <c r="G30" s="12">
        <f t="shared" si="4"/>
        <v>223.87211385683432</v>
      </c>
      <c r="H30" s="12">
        <f t="shared" si="7"/>
        <v>223.87211385683432</v>
      </c>
      <c r="I30" s="12">
        <f t="shared" si="8"/>
        <v>218.7761623949556</v>
      </c>
      <c r="J30" s="12">
        <f t="shared" si="10"/>
        <v>0</v>
      </c>
      <c r="K30" s="12"/>
      <c r="L30" s="12"/>
    </row>
    <row r="31" spans="1:12" ht="12" customHeight="1">
      <c r="A31" s="12">
        <v>18</v>
      </c>
      <c r="B31" s="12">
        <f t="shared" si="9"/>
        <v>2.3600000000000003</v>
      </c>
      <c r="C31" s="12">
        <f t="shared" si="3"/>
        <v>229.08676527677764</v>
      </c>
      <c r="D31" s="12">
        <f t="shared" si="5"/>
        <v>229.08676527677764</v>
      </c>
      <c r="E31" s="12">
        <v>18.5</v>
      </c>
      <c r="F31" s="12">
        <f t="shared" si="6"/>
        <v>2.37</v>
      </c>
      <c r="G31" s="12">
        <f t="shared" si="4"/>
        <v>234.42288153199232</v>
      </c>
      <c r="H31" s="12">
        <f t="shared" si="7"/>
        <v>234.42288153199232</v>
      </c>
      <c r="I31" s="12">
        <f t="shared" si="8"/>
        <v>0</v>
      </c>
      <c r="J31" s="12">
        <f t="shared" si="10"/>
        <v>229.08676527677764</v>
      </c>
      <c r="K31" s="12"/>
      <c r="L31" s="12"/>
    </row>
    <row r="32" spans="1:12" ht="12" customHeight="1">
      <c r="A32" s="12">
        <v>19</v>
      </c>
      <c r="B32" s="12">
        <f t="shared" si="9"/>
        <v>2.3800000000000003</v>
      </c>
      <c r="C32" s="12">
        <f t="shared" si="3"/>
        <v>239.88329190194935</v>
      </c>
      <c r="D32" s="12">
        <f t="shared" si="5"/>
        <v>239.88329190194935</v>
      </c>
      <c r="E32" s="12">
        <v>19.5</v>
      </c>
      <c r="F32" s="12">
        <f t="shared" si="6"/>
        <v>2.3900000000000006</v>
      </c>
      <c r="G32" s="12">
        <f t="shared" si="4"/>
        <v>245.47089156850353</v>
      </c>
      <c r="H32" s="12">
        <f t="shared" si="7"/>
        <v>245.47089156850353</v>
      </c>
      <c r="I32" s="12">
        <f t="shared" si="8"/>
        <v>239.88329190194935</v>
      </c>
      <c r="J32" s="12">
        <f t="shared" si="10"/>
        <v>0</v>
      </c>
      <c r="K32" s="12"/>
      <c r="L32" s="12"/>
    </row>
    <row r="33" spans="1:12" ht="12" customHeight="1">
      <c r="A33" s="12">
        <v>20</v>
      </c>
      <c r="B33" s="12">
        <f t="shared" si="9"/>
        <v>2.4000000000000004</v>
      </c>
      <c r="C33" s="12">
        <f t="shared" si="3"/>
        <v>251.18864315095828</v>
      </c>
      <c r="D33" s="12">
        <f t="shared" si="5"/>
        <v>251.18864315095828</v>
      </c>
      <c r="E33" s="12">
        <v>20.5</v>
      </c>
      <c r="F33" s="12">
        <f t="shared" si="6"/>
        <v>2.41</v>
      </c>
      <c r="G33" s="12">
        <f t="shared" si="4"/>
        <v>257.03957827688663</v>
      </c>
      <c r="H33" s="12">
        <f t="shared" si="7"/>
        <v>257.03957827688663</v>
      </c>
      <c r="I33" s="12">
        <f t="shared" si="8"/>
        <v>0</v>
      </c>
      <c r="J33" s="12">
        <f t="shared" si="10"/>
        <v>251.18864315095828</v>
      </c>
      <c r="K33" s="12"/>
      <c r="L33" s="12"/>
    </row>
    <row r="34" spans="1:12" ht="12" customHeight="1">
      <c r="A34" s="12">
        <v>21</v>
      </c>
      <c r="B34" s="12">
        <f t="shared" si="9"/>
        <v>2.4200000000000004</v>
      </c>
      <c r="C34" s="12">
        <f t="shared" si="3"/>
        <v>263.0267991895387</v>
      </c>
      <c r="D34" s="12">
        <f t="shared" si="5"/>
        <v>263.0267991895387</v>
      </c>
      <c r="E34" s="12">
        <v>21.5</v>
      </c>
      <c r="F34" s="12">
        <f t="shared" si="6"/>
        <v>2.4300000000000006</v>
      </c>
      <c r="G34" s="12">
        <f t="shared" si="4"/>
        <v>269.153480392692</v>
      </c>
      <c r="H34" s="12">
        <f t="shared" si="7"/>
        <v>269.153480392692</v>
      </c>
      <c r="I34" s="12">
        <f t="shared" si="8"/>
        <v>263.0267991895387</v>
      </c>
      <c r="J34" s="12">
        <f t="shared" si="10"/>
        <v>0</v>
      </c>
      <c r="K34" s="12"/>
      <c r="L34" s="12"/>
    </row>
    <row r="35" spans="1:12" ht="12" customHeight="1">
      <c r="A35" s="12">
        <v>22</v>
      </c>
      <c r="B35" s="12">
        <f t="shared" si="9"/>
        <v>2.4400000000000004</v>
      </c>
      <c r="C35" s="12">
        <f t="shared" si="3"/>
        <v>275.42287033381706</v>
      </c>
      <c r="D35" s="12">
        <f t="shared" si="5"/>
        <v>275.42287033381706</v>
      </c>
      <c r="E35" s="12">
        <v>22.5</v>
      </c>
      <c r="F35" s="12">
        <f t="shared" si="6"/>
        <v>2.45</v>
      </c>
      <c r="G35" s="12">
        <f t="shared" si="4"/>
        <v>281.83829312644554</v>
      </c>
      <c r="H35" s="12">
        <f t="shared" si="7"/>
        <v>281.83829312644554</v>
      </c>
      <c r="I35" s="12">
        <f t="shared" si="8"/>
        <v>0</v>
      </c>
      <c r="J35" s="12">
        <f t="shared" si="10"/>
        <v>275.42287033381706</v>
      </c>
      <c r="K35" s="12"/>
      <c r="L35" s="12"/>
    </row>
    <row r="36" spans="1:12" ht="12" customHeight="1">
      <c r="A36" s="12">
        <v>23</v>
      </c>
      <c r="B36" s="12">
        <f t="shared" si="9"/>
        <v>2.4600000000000004</v>
      </c>
      <c r="C36" s="12">
        <f t="shared" si="3"/>
        <v>288.403150312661</v>
      </c>
      <c r="D36" s="12">
        <f t="shared" si="5"/>
        <v>288.403150312661</v>
      </c>
      <c r="E36" s="12">
        <v>23.5</v>
      </c>
      <c r="F36" s="12">
        <f t="shared" si="6"/>
        <v>2.4700000000000006</v>
      </c>
      <c r="G36" s="12">
        <f t="shared" si="4"/>
        <v>295.1209226666392</v>
      </c>
      <c r="H36" s="12">
        <f t="shared" si="7"/>
        <v>295.1209226666392</v>
      </c>
      <c r="I36" s="12">
        <f t="shared" si="8"/>
        <v>288.403150312661</v>
      </c>
      <c r="J36" s="12">
        <f t="shared" si="10"/>
        <v>0</v>
      </c>
      <c r="K36" s="12"/>
      <c r="L36" s="12"/>
    </row>
    <row r="37" spans="1:12" ht="12" customHeight="1">
      <c r="A37" s="12">
        <v>24</v>
      </c>
      <c r="B37" s="12">
        <f t="shared" si="9"/>
        <v>2.4800000000000004</v>
      </c>
      <c r="C37" s="12">
        <f t="shared" si="3"/>
        <v>301.99517204020196</v>
      </c>
      <c r="D37" s="12">
        <f t="shared" si="5"/>
        <v>301.99517204020196</v>
      </c>
      <c r="E37" s="12">
        <v>24.5</v>
      </c>
      <c r="F37" s="12">
        <f t="shared" si="6"/>
        <v>2.49</v>
      </c>
      <c r="G37" s="12">
        <f t="shared" si="4"/>
        <v>309.02954325135937</v>
      </c>
      <c r="H37" s="12">
        <f t="shared" si="7"/>
        <v>309.02954325135937</v>
      </c>
      <c r="I37" s="12">
        <f t="shared" si="8"/>
        <v>0</v>
      </c>
      <c r="J37" s="12">
        <f t="shared" si="10"/>
        <v>301.99517204020196</v>
      </c>
      <c r="K37" s="12"/>
      <c r="L37" s="12"/>
    </row>
    <row r="38" spans="1:12" ht="12" customHeight="1">
      <c r="A38" s="12">
        <v>25</v>
      </c>
      <c r="B38" s="12">
        <f t="shared" si="9"/>
        <v>2.5000000000000004</v>
      </c>
      <c r="C38" s="12">
        <f t="shared" si="3"/>
        <v>316.22776601683853</v>
      </c>
      <c r="D38" s="12">
        <f t="shared" si="5"/>
        <v>316.22776601683853</v>
      </c>
      <c r="E38" s="12">
        <v>25.5</v>
      </c>
      <c r="F38" s="12">
        <f t="shared" si="6"/>
        <v>2.5100000000000007</v>
      </c>
      <c r="G38" s="12">
        <f t="shared" si="4"/>
        <v>323.5936569296288</v>
      </c>
      <c r="H38" s="12">
        <f t="shared" si="7"/>
        <v>323.5936569296288</v>
      </c>
      <c r="I38" s="12">
        <f t="shared" si="8"/>
        <v>316.22776601683853</v>
      </c>
      <c r="J38" s="12">
        <f t="shared" si="10"/>
        <v>0</v>
      </c>
      <c r="K38" s="12"/>
      <c r="L38" s="12"/>
    </row>
    <row r="39" spans="1:12" ht="12" customHeight="1">
      <c r="A39" s="12">
        <v>26</v>
      </c>
      <c r="B39" s="12">
        <f t="shared" si="9"/>
        <v>2.5200000000000005</v>
      </c>
      <c r="C39" s="12">
        <f t="shared" si="3"/>
        <v>331.13112148259165</v>
      </c>
      <c r="D39" s="12">
        <f t="shared" si="5"/>
        <v>331.13112148259165</v>
      </c>
      <c r="E39" s="12">
        <v>26.5</v>
      </c>
      <c r="F39" s="12">
        <f t="shared" si="6"/>
        <v>2.5300000000000002</v>
      </c>
      <c r="G39" s="12">
        <f t="shared" si="4"/>
        <v>338.84415613920277</v>
      </c>
      <c r="H39" s="12">
        <f t="shared" si="7"/>
        <v>338.84415613920277</v>
      </c>
      <c r="I39" s="12">
        <f t="shared" si="8"/>
        <v>0</v>
      </c>
      <c r="J39" s="12">
        <f t="shared" si="10"/>
        <v>331.13112148259165</v>
      </c>
      <c r="K39" s="12"/>
      <c r="L39" s="12"/>
    </row>
    <row r="40" spans="1:12" ht="12" customHeight="1">
      <c r="A40" s="12">
        <v>27</v>
      </c>
      <c r="B40" s="12">
        <f t="shared" si="9"/>
        <v>2.5400000000000005</v>
      </c>
      <c r="C40" s="12">
        <f t="shared" si="3"/>
        <v>346.73685045253217</v>
      </c>
      <c r="D40" s="12">
        <f t="shared" si="5"/>
        <v>346.73685045253217</v>
      </c>
      <c r="E40" s="12">
        <v>27.5</v>
      </c>
      <c r="F40" s="12">
        <f t="shared" si="6"/>
        <v>2.5500000000000007</v>
      </c>
      <c r="G40" s="12">
        <f t="shared" si="4"/>
        <v>354.8133892335763</v>
      </c>
      <c r="H40" s="12">
        <f t="shared" si="7"/>
        <v>354.8133892335763</v>
      </c>
      <c r="I40" s="12">
        <f t="shared" si="8"/>
        <v>346.73685045253217</v>
      </c>
      <c r="J40" s="12">
        <f t="shared" si="10"/>
        <v>0</v>
      </c>
      <c r="K40" s="12"/>
      <c r="L40" s="12"/>
    </row>
    <row r="41" spans="1:12" ht="12" customHeight="1">
      <c r="A41" s="12">
        <v>28</v>
      </c>
      <c r="B41" s="12">
        <f t="shared" si="9"/>
        <v>2.5600000000000005</v>
      </c>
      <c r="C41" s="12">
        <f t="shared" si="3"/>
        <v>363.0780547701018</v>
      </c>
      <c r="D41" s="12">
        <f t="shared" si="5"/>
        <v>363.0780547701018</v>
      </c>
      <c r="E41" s="12">
        <v>28.5</v>
      </c>
      <c r="F41" s="12">
        <f t="shared" si="6"/>
        <v>2.5700000000000003</v>
      </c>
      <c r="G41" s="12">
        <f t="shared" si="4"/>
        <v>371.535229097173</v>
      </c>
      <c r="H41" s="12">
        <f t="shared" si="7"/>
        <v>371.535229097173</v>
      </c>
      <c r="I41" s="12">
        <f t="shared" si="8"/>
        <v>0</v>
      </c>
      <c r="J41" s="12">
        <f t="shared" si="10"/>
        <v>363.0780547701018</v>
      </c>
      <c r="K41" s="12"/>
      <c r="L41" s="12"/>
    </row>
    <row r="42" spans="1:12" ht="12" customHeight="1">
      <c r="A42" s="12">
        <v>29</v>
      </c>
      <c r="B42" s="12">
        <f t="shared" si="9"/>
        <v>2.5800000000000005</v>
      </c>
      <c r="C42" s="12">
        <f t="shared" si="3"/>
        <v>380.18939632056197</v>
      </c>
      <c r="D42" s="12">
        <f t="shared" si="5"/>
        <v>380.18939632056197</v>
      </c>
      <c r="E42" s="12">
        <v>29.5</v>
      </c>
      <c r="F42" s="12">
        <f t="shared" si="6"/>
        <v>2.5900000000000007</v>
      </c>
      <c r="G42" s="12">
        <f t="shared" si="4"/>
        <v>389.0451449942813</v>
      </c>
      <c r="H42" s="12">
        <f t="shared" si="7"/>
        <v>389.0451449942813</v>
      </c>
      <c r="I42" s="12">
        <f t="shared" si="8"/>
        <v>380.18939632056197</v>
      </c>
      <c r="J42" s="12">
        <f t="shared" si="10"/>
        <v>0</v>
      </c>
      <c r="K42" s="12"/>
      <c r="L42" s="12"/>
    </row>
    <row r="43" spans="1:12" ht="12" customHeight="1">
      <c r="A43" s="12">
        <v>30</v>
      </c>
      <c r="B43" s="12">
        <f t="shared" si="9"/>
        <v>2.6000000000000005</v>
      </c>
      <c r="C43" s="12">
        <f t="shared" si="3"/>
        <v>398.10717055349795</v>
      </c>
      <c r="D43" s="12">
        <f t="shared" si="5"/>
        <v>398.10717055349795</v>
      </c>
      <c r="E43" s="12">
        <v>30.5</v>
      </c>
      <c r="F43" s="12">
        <f t="shared" si="6"/>
        <v>2.6100000000000003</v>
      </c>
      <c r="G43" s="12">
        <f t="shared" si="4"/>
        <v>407.3802778041134</v>
      </c>
      <c r="H43" s="12">
        <f t="shared" si="7"/>
        <v>407.3802778041134</v>
      </c>
      <c r="I43" s="12">
        <f t="shared" si="8"/>
        <v>0</v>
      </c>
      <c r="J43" s="12">
        <f t="shared" si="10"/>
        <v>398.10717055349795</v>
      </c>
      <c r="K43" s="12"/>
      <c r="L43" s="12"/>
    </row>
    <row r="44" spans="1:12" ht="12" customHeight="1">
      <c r="A44" s="12">
        <v>31</v>
      </c>
      <c r="B44" s="12">
        <f t="shared" si="9"/>
        <v>2.6200000000000006</v>
      </c>
      <c r="C44" s="12">
        <f t="shared" si="3"/>
        <v>416.86938347033606</v>
      </c>
      <c r="D44" s="12">
        <f t="shared" si="5"/>
        <v>416.86938347033606</v>
      </c>
      <c r="E44" s="12">
        <v>31.5</v>
      </c>
      <c r="F44" s="12">
        <f t="shared" si="6"/>
        <v>2.630000000000001</v>
      </c>
      <c r="G44" s="12">
        <f t="shared" si="4"/>
        <v>426.5795188015937</v>
      </c>
      <c r="H44" s="12">
        <f t="shared" si="7"/>
        <v>426.5795188015937</v>
      </c>
      <c r="I44" s="12">
        <f t="shared" si="8"/>
        <v>416.86938347033606</v>
      </c>
      <c r="J44" s="12">
        <f t="shared" si="10"/>
        <v>0</v>
      </c>
      <c r="K44" s="12"/>
      <c r="L44" s="12"/>
    </row>
    <row r="45" spans="1:12" ht="12" customHeight="1">
      <c r="A45" s="12">
        <v>32</v>
      </c>
      <c r="B45" s="12">
        <f t="shared" si="9"/>
        <v>2.6400000000000006</v>
      </c>
      <c r="C45" s="12">
        <f t="shared" si="3"/>
        <v>436.51583224016696</v>
      </c>
      <c r="D45" s="12">
        <f t="shared" si="5"/>
        <v>436.51583224016696</v>
      </c>
      <c r="E45" s="12">
        <v>32.5</v>
      </c>
      <c r="F45" s="12">
        <f t="shared" si="6"/>
        <v>2.6500000000000004</v>
      </c>
      <c r="G45" s="12">
        <f t="shared" si="4"/>
        <v>446.6835921509637</v>
      </c>
      <c r="H45" s="12">
        <f t="shared" si="7"/>
        <v>446.6835921509637</v>
      </c>
      <c r="I45" s="12">
        <f t="shared" si="8"/>
        <v>0</v>
      </c>
      <c r="J45" s="12">
        <f t="shared" si="10"/>
        <v>436.51583224016696</v>
      </c>
      <c r="K45" s="12"/>
      <c r="L45" s="12"/>
    </row>
    <row r="46" spans="1:12" ht="12" customHeight="1">
      <c r="A46" s="12">
        <v>33</v>
      </c>
      <c r="B46" s="12">
        <f t="shared" si="9"/>
        <v>2.6600000000000006</v>
      </c>
      <c r="C46" s="12">
        <f t="shared" si="3"/>
        <v>457.088189614876</v>
      </c>
      <c r="D46" s="12">
        <f t="shared" si="5"/>
        <v>457.088189614876</v>
      </c>
      <c r="E46" s="12">
        <v>33.5</v>
      </c>
      <c r="F46" s="12">
        <f t="shared" si="6"/>
        <v>2.670000000000001</v>
      </c>
      <c r="G46" s="12">
        <f t="shared" si="4"/>
        <v>467.73514128719916</v>
      </c>
      <c r="H46" s="12">
        <f t="shared" si="7"/>
        <v>467.73514128719916</v>
      </c>
      <c r="I46" s="12">
        <f t="shared" si="8"/>
        <v>457.088189614876</v>
      </c>
      <c r="J46" s="12">
        <f t="shared" si="10"/>
        <v>0</v>
      </c>
      <c r="K46" s="12"/>
      <c r="L46" s="12"/>
    </row>
    <row r="47" spans="1:12" ht="12" customHeight="1">
      <c r="A47" s="12">
        <v>34</v>
      </c>
      <c r="B47" s="12">
        <f t="shared" si="9"/>
        <v>2.6800000000000006</v>
      </c>
      <c r="C47" s="12">
        <f t="shared" si="3"/>
        <v>478.63009232263926</v>
      </c>
      <c r="D47" s="12">
        <f t="shared" si="5"/>
        <v>478.63009232263926</v>
      </c>
      <c r="E47" s="12">
        <v>34.5</v>
      </c>
      <c r="F47" s="12">
        <f t="shared" si="6"/>
        <v>2.6900000000000004</v>
      </c>
      <c r="G47" s="12">
        <f t="shared" si="4"/>
        <v>489.7788193684471</v>
      </c>
      <c r="H47" s="12">
        <f t="shared" si="7"/>
        <v>489.7788193684471</v>
      </c>
      <c r="I47" s="12">
        <f t="shared" si="8"/>
        <v>0</v>
      </c>
      <c r="J47" s="12">
        <f t="shared" si="10"/>
        <v>478.63009232263926</v>
      </c>
      <c r="K47" s="12"/>
      <c r="L47" s="12"/>
    </row>
    <row r="48" spans="1:12" ht="12" customHeight="1">
      <c r="A48" s="12">
        <v>35</v>
      </c>
      <c r="B48" s="12">
        <f t="shared" si="9"/>
        <v>2.7000000000000006</v>
      </c>
      <c r="C48" s="12">
        <f t="shared" si="3"/>
        <v>501.18723362727314</v>
      </c>
      <c r="D48" s="12">
        <f t="shared" si="5"/>
        <v>501.18723362727314</v>
      </c>
      <c r="E48" s="12">
        <v>35.5</v>
      </c>
      <c r="F48" s="12">
        <f t="shared" si="6"/>
        <v>2.710000000000001</v>
      </c>
      <c r="G48" s="12">
        <f t="shared" si="4"/>
        <v>512.8613839913662</v>
      </c>
      <c r="H48" s="12">
        <f t="shared" si="7"/>
        <v>512.8613839913662</v>
      </c>
      <c r="I48" s="12">
        <f t="shared" si="8"/>
        <v>501.18723362727314</v>
      </c>
      <c r="J48" s="12">
        <f t="shared" si="10"/>
        <v>0</v>
      </c>
      <c r="K48" s="12"/>
      <c r="L48" s="12"/>
    </row>
    <row r="49" spans="1:12" ht="12" customHeight="1">
      <c r="A49" s="12">
        <v>36</v>
      </c>
      <c r="B49" s="12">
        <f t="shared" si="9"/>
        <v>2.7200000000000006</v>
      </c>
      <c r="C49" s="12">
        <f t="shared" si="3"/>
        <v>524.8074602497738</v>
      </c>
      <c r="D49" s="12">
        <f t="shared" si="5"/>
        <v>524.8074602497738</v>
      </c>
      <c r="E49" s="12">
        <v>36.5</v>
      </c>
      <c r="F49" s="12">
        <f t="shared" si="6"/>
        <v>2.7300000000000004</v>
      </c>
      <c r="G49" s="12">
        <f t="shared" si="4"/>
        <v>537.0317963702535</v>
      </c>
      <c r="H49" s="12">
        <f t="shared" si="7"/>
        <v>537.0317963702535</v>
      </c>
      <c r="I49" s="12">
        <f t="shared" si="8"/>
        <v>0</v>
      </c>
      <c r="J49" s="12">
        <f t="shared" si="10"/>
        <v>524.8074602497738</v>
      </c>
      <c r="K49" s="12"/>
      <c r="L49" s="12"/>
    </row>
    <row r="50" spans="1:12" ht="12" customHeight="1">
      <c r="A50" s="12">
        <v>37</v>
      </c>
      <c r="B50" s="12">
        <f t="shared" si="9"/>
        <v>2.7400000000000007</v>
      </c>
      <c r="C50" s="12">
        <f t="shared" si="3"/>
        <v>549.5408738576258</v>
      </c>
      <c r="D50" s="12">
        <f t="shared" si="5"/>
        <v>549.5408738576258</v>
      </c>
      <c r="E50" s="12">
        <v>37.5</v>
      </c>
      <c r="F50" s="12">
        <f t="shared" si="6"/>
        <v>2.750000000000001</v>
      </c>
      <c r="G50" s="12">
        <f t="shared" si="4"/>
        <v>562.3413251903507</v>
      </c>
      <c r="H50" s="12">
        <f t="shared" si="7"/>
        <v>562.3413251903507</v>
      </c>
      <c r="I50" s="12">
        <f t="shared" si="8"/>
        <v>549.5408738576258</v>
      </c>
      <c r="J50" s="12">
        <f t="shared" si="10"/>
        <v>0</v>
      </c>
      <c r="K50" s="12"/>
      <c r="L50" s="12"/>
    </row>
    <row r="51" spans="1:12" ht="12" customHeight="1">
      <c r="A51" s="12">
        <v>38</v>
      </c>
      <c r="B51" s="12">
        <f t="shared" si="9"/>
        <v>2.7600000000000007</v>
      </c>
      <c r="C51" s="12">
        <f t="shared" si="3"/>
        <v>575.4399373371581</v>
      </c>
      <c r="D51" s="12">
        <f t="shared" si="5"/>
        <v>575.4399373371581</v>
      </c>
      <c r="E51" s="12">
        <v>38.5</v>
      </c>
      <c r="F51" s="12">
        <f t="shared" si="6"/>
        <v>2.7700000000000005</v>
      </c>
      <c r="G51" s="12">
        <f t="shared" si="4"/>
        <v>588.8436553555902</v>
      </c>
      <c r="H51" s="12">
        <f t="shared" si="7"/>
        <v>588.8436553555902</v>
      </c>
      <c r="I51" s="12">
        <f t="shared" si="8"/>
        <v>0</v>
      </c>
      <c r="J51" s="12">
        <f t="shared" si="10"/>
        <v>575.4399373371581</v>
      </c>
      <c r="K51" s="12"/>
      <c r="L51" s="12"/>
    </row>
    <row r="52" spans="1:12" ht="12" customHeight="1">
      <c r="A52" s="12">
        <v>39</v>
      </c>
      <c r="B52" s="12">
        <f t="shared" si="9"/>
        <v>2.7800000000000007</v>
      </c>
      <c r="C52" s="12">
        <f t="shared" si="3"/>
        <v>602.5595860743589</v>
      </c>
      <c r="D52" s="12">
        <f t="shared" si="5"/>
        <v>602.5595860743589</v>
      </c>
      <c r="E52" s="12">
        <v>39.5</v>
      </c>
      <c r="F52" s="12">
        <f t="shared" si="6"/>
        <v>2.790000000000001</v>
      </c>
      <c r="G52" s="12">
        <f t="shared" si="4"/>
        <v>616.5950018614838</v>
      </c>
      <c r="H52" s="12">
        <f t="shared" si="7"/>
        <v>616.5950018614838</v>
      </c>
      <c r="I52" s="12">
        <f t="shared" si="8"/>
        <v>602.5595860743589</v>
      </c>
      <c r="J52" s="12">
        <f t="shared" si="10"/>
        <v>0</v>
      </c>
      <c r="K52" s="12"/>
      <c r="L52" s="12"/>
    </row>
    <row r="53" spans="1:12" ht="12" customHeight="1">
      <c r="A53" s="12">
        <v>40</v>
      </c>
      <c r="B53" s="12">
        <f>IF(B52="","",IF(B52+(MAX($F$6,$D$6)-MIN($F$6,$D$6))/$D$8&gt;MAX($D$6,$F$6),"",B52+(MAX($F$6,$D$6)-MIN($F$6,$D$6))/$D$8))</f>
        <v>2.8000000000000007</v>
      </c>
      <c r="C53" s="12">
        <f t="shared" si="3"/>
        <v>630.9573444801948</v>
      </c>
      <c r="D53" s="12">
        <f t="shared" si="5"/>
        <v>630.9573444801948</v>
      </c>
      <c r="E53" s="12">
        <v>40.5</v>
      </c>
      <c r="F53" s="12">
        <f t="shared" si="6"/>
        <v>2.8100000000000005</v>
      </c>
      <c r="G53" s="12">
        <f t="shared" si="4"/>
        <v>645.6542290346565</v>
      </c>
      <c r="H53" s="12">
        <f t="shared" si="7"/>
        <v>645.6542290346565</v>
      </c>
      <c r="I53" s="12">
        <f t="shared" si="8"/>
        <v>0</v>
      </c>
      <c r="J53" s="12">
        <f t="shared" si="10"/>
        <v>630.9573444801948</v>
      </c>
      <c r="K53" s="12"/>
      <c r="L53" s="12"/>
    </row>
    <row r="54" spans="1:12" ht="12" customHeight="1">
      <c r="A54" s="12">
        <v>41</v>
      </c>
      <c r="B54" s="12">
        <f t="shared" si="9"/>
        <v>2.8200000000000007</v>
      </c>
      <c r="C54" s="12">
        <f t="shared" si="3"/>
        <v>660.6934480075976</v>
      </c>
      <c r="D54" s="12">
        <f t="shared" si="5"/>
        <v>660.6934480075976</v>
      </c>
      <c r="E54" s="12">
        <v>41.5</v>
      </c>
      <c r="F54" s="12">
        <f t="shared" si="6"/>
        <v>2.830000000000001</v>
      </c>
      <c r="G54" s="12">
        <f t="shared" si="4"/>
        <v>676.082975391984</v>
      </c>
      <c r="H54" s="12">
        <f t="shared" si="7"/>
        <v>676.082975391984</v>
      </c>
      <c r="I54" s="12">
        <f t="shared" si="8"/>
        <v>660.6934480075976</v>
      </c>
      <c r="J54" s="12">
        <f t="shared" si="10"/>
        <v>0</v>
      </c>
      <c r="K54" s="12"/>
      <c r="L54" s="12"/>
    </row>
    <row r="55" spans="1:12" ht="12" customHeight="1">
      <c r="A55" s="12">
        <v>42</v>
      </c>
      <c r="B55" s="12">
        <f t="shared" si="9"/>
        <v>2.8400000000000007</v>
      </c>
      <c r="C55" s="12">
        <f t="shared" si="3"/>
        <v>691.830970918938</v>
      </c>
      <c r="D55" s="12">
        <f t="shared" si="5"/>
        <v>691.830970918938</v>
      </c>
      <c r="E55" s="12">
        <v>42.5</v>
      </c>
      <c r="F55" s="12">
        <f t="shared" si="6"/>
        <v>2.8500000000000005</v>
      </c>
      <c r="G55" s="12">
        <f t="shared" si="4"/>
        <v>707.9457843841394</v>
      </c>
      <c r="H55" s="12">
        <f t="shared" si="7"/>
        <v>707.9457843841394</v>
      </c>
      <c r="I55" s="12">
        <f t="shared" si="8"/>
        <v>0</v>
      </c>
      <c r="J55" s="12">
        <f t="shared" si="10"/>
        <v>691.830970918938</v>
      </c>
      <c r="K55" s="12"/>
      <c r="L55" s="12"/>
    </row>
    <row r="56" spans="1:12" ht="12" customHeight="1">
      <c r="A56" s="12">
        <v>43</v>
      </c>
      <c r="B56" s="12">
        <f t="shared" si="9"/>
        <v>2.8600000000000008</v>
      </c>
      <c r="C56" s="12">
        <f t="shared" si="3"/>
        <v>724.4359600749915</v>
      </c>
      <c r="D56" s="12">
        <f t="shared" si="5"/>
        <v>724.4359600749915</v>
      </c>
      <c r="E56" s="12">
        <v>43.5</v>
      </c>
      <c r="F56" s="12">
        <f t="shared" si="6"/>
        <v>2.870000000000001</v>
      </c>
      <c r="G56" s="12">
        <f t="shared" si="4"/>
        <v>741.3102413009195</v>
      </c>
      <c r="H56" s="12">
        <f t="shared" si="7"/>
        <v>741.3102413009195</v>
      </c>
      <c r="I56" s="12">
        <f t="shared" si="8"/>
        <v>724.4359600749915</v>
      </c>
      <c r="J56" s="12">
        <f t="shared" si="10"/>
        <v>0</v>
      </c>
      <c r="K56" s="12"/>
      <c r="L56" s="12"/>
    </row>
    <row r="57" spans="1:12" ht="12" customHeight="1">
      <c r="A57" s="12">
        <v>44</v>
      </c>
      <c r="B57" s="12">
        <f t="shared" si="9"/>
        <v>2.880000000000001</v>
      </c>
      <c r="C57" s="12">
        <f t="shared" si="3"/>
        <v>758.5775750291858</v>
      </c>
      <c r="D57" s="12">
        <f t="shared" si="5"/>
        <v>758.5775750291858</v>
      </c>
      <c r="E57" s="12">
        <v>44.5</v>
      </c>
      <c r="F57" s="12">
        <f t="shared" si="6"/>
        <v>2.8900000000000006</v>
      </c>
      <c r="G57" s="12">
        <f t="shared" si="4"/>
        <v>776.2471166286931</v>
      </c>
      <c r="H57" s="12">
        <f t="shared" si="7"/>
        <v>776.2471166286931</v>
      </c>
      <c r="I57" s="12">
        <f t="shared" si="8"/>
        <v>0</v>
      </c>
      <c r="J57" s="12">
        <f t="shared" si="10"/>
        <v>758.5775750291858</v>
      </c>
      <c r="K57" s="12"/>
      <c r="L57" s="12"/>
    </row>
    <row r="58" spans="1:12" ht="12" customHeight="1">
      <c r="A58" s="12">
        <v>45</v>
      </c>
      <c r="B58" s="12">
        <f t="shared" si="9"/>
        <v>2.900000000000001</v>
      </c>
      <c r="C58" s="12">
        <f t="shared" si="3"/>
        <v>794.3282347242834</v>
      </c>
      <c r="D58" s="12">
        <f t="shared" si="5"/>
        <v>794.3282347242834</v>
      </c>
      <c r="E58" s="12">
        <v>45.5</v>
      </c>
      <c r="F58" s="12">
        <f t="shared" si="6"/>
        <v>2.910000000000001</v>
      </c>
      <c r="G58" s="12">
        <f t="shared" si="4"/>
        <v>812.8305161641019</v>
      </c>
      <c r="H58" s="12">
        <f t="shared" si="7"/>
        <v>812.8305161641019</v>
      </c>
      <c r="I58" s="12">
        <f t="shared" si="8"/>
        <v>794.3282347242834</v>
      </c>
      <c r="J58" s="12">
        <f t="shared" si="10"/>
        <v>0</v>
      </c>
      <c r="K58" s="12"/>
      <c r="L58" s="12"/>
    </row>
    <row r="59" spans="1:12" ht="12" customHeight="1">
      <c r="A59" s="12">
        <v>46</v>
      </c>
      <c r="B59" s="12">
        <f t="shared" si="9"/>
        <v>2.920000000000001</v>
      </c>
      <c r="C59" s="12">
        <f t="shared" si="3"/>
        <v>831.7637711026729</v>
      </c>
      <c r="D59" s="12">
        <f t="shared" si="5"/>
        <v>831.7637711026729</v>
      </c>
      <c r="E59" s="12">
        <v>46.5</v>
      </c>
      <c r="F59" s="12">
        <f t="shared" si="6"/>
        <v>2.9300000000000006</v>
      </c>
      <c r="G59" s="12">
        <f t="shared" si="4"/>
        <v>851.1380382023783</v>
      </c>
      <c r="H59" s="12">
        <f t="shared" si="7"/>
        <v>851.1380382023783</v>
      </c>
      <c r="I59" s="12">
        <f t="shared" si="8"/>
        <v>0</v>
      </c>
      <c r="J59" s="12">
        <f t="shared" si="10"/>
        <v>831.7637711026729</v>
      </c>
      <c r="K59" s="12"/>
      <c r="L59" s="12"/>
    </row>
    <row r="60" spans="1:12" ht="12" customHeight="1">
      <c r="A60" s="12">
        <v>47</v>
      </c>
      <c r="B60" s="12">
        <f t="shared" si="9"/>
        <v>2.940000000000001</v>
      </c>
      <c r="C60" s="12">
        <f t="shared" si="3"/>
        <v>870.9635899560833</v>
      </c>
      <c r="D60" s="12">
        <f t="shared" si="5"/>
        <v>870.9635899560833</v>
      </c>
      <c r="E60" s="12">
        <v>47.5</v>
      </c>
      <c r="F60" s="12">
        <f t="shared" si="6"/>
        <v>2.950000000000001</v>
      </c>
      <c r="G60" s="12">
        <f t="shared" si="4"/>
        <v>891.2509381337481</v>
      </c>
      <c r="H60" s="12">
        <f t="shared" si="7"/>
        <v>891.2509381337481</v>
      </c>
      <c r="I60" s="12">
        <f t="shared" si="8"/>
        <v>870.9635899560833</v>
      </c>
      <c r="J60" s="12">
        <f t="shared" si="10"/>
        <v>0</v>
      </c>
      <c r="K60" s="12"/>
      <c r="L60" s="12"/>
    </row>
    <row r="61" spans="1:12" ht="12" customHeight="1">
      <c r="A61" s="12">
        <v>48</v>
      </c>
      <c r="B61" s="12">
        <f t="shared" si="9"/>
        <v>2.960000000000001</v>
      </c>
      <c r="C61" s="12">
        <f t="shared" si="3"/>
        <v>912.0108393559123</v>
      </c>
      <c r="D61" s="12">
        <f t="shared" si="5"/>
        <v>912.0108393559123</v>
      </c>
      <c r="E61" s="12">
        <v>48.5</v>
      </c>
      <c r="F61" s="12">
        <f t="shared" si="6"/>
        <v>2.9700000000000006</v>
      </c>
      <c r="G61" s="12">
        <f t="shared" si="4"/>
        <v>933.2543007969928</v>
      </c>
      <c r="H61" s="12">
        <f t="shared" si="7"/>
        <v>933.2543007969928</v>
      </c>
      <c r="I61" s="12">
        <f t="shared" si="8"/>
        <v>0</v>
      </c>
      <c r="J61" s="12">
        <f t="shared" si="10"/>
        <v>912.0108393559123</v>
      </c>
      <c r="K61" s="12"/>
      <c r="L61" s="12"/>
    </row>
    <row r="62" spans="1:12" ht="12" customHeight="1">
      <c r="A62" s="12">
        <v>49</v>
      </c>
      <c r="B62" s="12">
        <f t="shared" si="9"/>
        <v>2.980000000000001</v>
      </c>
      <c r="C62" s="12">
        <f t="shared" si="3"/>
        <v>954.9925860214385</v>
      </c>
      <c r="D62" s="12">
        <f t="shared" si="5"/>
        <v>954.9925860214385</v>
      </c>
      <c r="E62" s="12">
        <v>49.5</v>
      </c>
      <c r="F62" s="12">
        <f t="shared" si="6"/>
        <v>2.990000000000001</v>
      </c>
      <c r="G62" s="12">
        <f t="shared" si="4"/>
        <v>977.237220955814</v>
      </c>
      <c r="H62" s="12">
        <f t="shared" si="7"/>
        <v>977.237220955814</v>
      </c>
      <c r="I62" s="12">
        <f t="shared" si="8"/>
        <v>954.9925860214385</v>
      </c>
      <c r="J62" s="12">
        <f t="shared" si="10"/>
        <v>0</v>
      </c>
      <c r="K62" s="12"/>
      <c r="L62" s="12"/>
    </row>
    <row r="63" spans="1:12" ht="12" customHeight="1">
      <c r="A63" s="12">
        <v>50</v>
      </c>
      <c r="B63" s="12">
        <f t="shared" si="9"/>
        <v>3.000000000000001</v>
      </c>
      <c r="C63" s="12">
        <f t="shared" si="3"/>
        <v>1000.0000000000024</v>
      </c>
      <c r="D63" s="12">
        <f t="shared" si="5"/>
        <v>1000.0000000000024</v>
      </c>
      <c r="E63" s="12">
        <v>50.5</v>
      </c>
      <c r="F63" s="12">
        <f t="shared" si="6"/>
        <v>3.0100000000000007</v>
      </c>
      <c r="G63" s="12">
        <f t="shared" si="4"/>
        <v>1023.2929922807565</v>
      </c>
      <c r="H63" s="12">
        <f t="shared" si="7"/>
        <v>1023.2929922807565</v>
      </c>
      <c r="I63" s="12">
        <f t="shared" si="8"/>
        <v>0</v>
      </c>
      <c r="J63" s="12">
        <f t="shared" si="10"/>
        <v>1000.0000000000024</v>
      </c>
      <c r="K63" s="12"/>
      <c r="L63" s="12"/>
    </row>
    <row r="64" spans="1:12" ht="12" customHeight="1">
      <c r="A64" s="12">
        <v>51</v>
      </c>
      <c r="B64" s="12">
        <f t="shared" si="9"/>
        <v>3.020000000000001</v>
      </c>
      <c r="C64" s="12">
        <f t="shared" si="3"/>
        <v>1047.1285480509027</v>
      </c>
      <c r="D64" s="12">
        <f t="shared" si="5"/>
        <v>1047.1285480509027</v>
      </c>
      <c r="E64" s="12">
        <v>51.5</v>
      </c>
      <c r="F64" s="12">
        <f t="shared" si="6"/>
        <v>3.030000000000001</v>
      </c>
      <c r="G64" s="12">
        <f t="shared" si="4"/>
        <v>1071.5193052376096</v>
      </c>
      <c r="H64" s="12">
        <f t="shared" si="7"/>
        <v>1071.5193052376096</v>
      </c>
      <c r="I64" s="12">
        <f t="shared" si="8"/>
        <v>1047.1285480509027</v>
      </c>
      <c r="J64" s="12">
        <f t="shared" si="10"/>
        <v>0</v>
      </c>
      <c r="K64" s="12"/>
      <c r="L64" s="12"/>
    </row>
    <row r="65" spans="1:12" ht="12" customHeight="1">
      <c r="A65" s="12">
        <v>52</v>
      </c>
      <c r="B65" s="12">
        <f t="shared" si="9"/>
        <v>3.040000000000001</v>
      </c>
      <c r="C65" s="12">
        <f t="shared" si="3"/>
        <v>1096.4781961431881</v>
      </c>
      <c r="D65" s="12">
        <f t="shared" si="5"/>
        <v>1096.4781961431881</v>
      </c>
      <c r="E65" s="12">
        <v>52.5</v>
      </c>
      <c r="F65" s="12">
        <f t="shared" si="6"/>
        <v>3.0500000000000007</v>
      </c>
      <c r="G65" s="12">
        <f t="shared" si="4"/>
        <v>1122.0184543019657</v>
      </c>
      <c r="H65" s="12">
        <f t="shared" si="7"/>
        <v>1122.0184543019657</v>
      </c>
      <c r="I65" s="12">
        <f t="shared" si="8"/>
        <v>0</v>
      </c>
      <c r="J65" s="12">
        <f t="shared" si="10"/>
        <v>1096.4781961431881</v>
      </c>
      <c r="K65" s="12"/>
      <c r="L65" s="12"/>
    </row>
    <row r="66" spans="1:12" ht="12" customHeight="1">
      <c r="A66" s="12">
        <v>53</v>
      </c>
      <c r="B66" s="12">
        <f t="shared" si="9"/>
        <v>3.060000000000001</v>
      </c>
      <c r="C66" s="12">
        <f t="shared" si="3"/>
        <v>1148.153621496886</v>
      </c>
      <c r="D66" s="12">
        <f t="shared" si="5"/>
        <v>1148.153621496886</v>
      </c>
      <c r="E66" s="12">
        <v>53.5</v>
      </c>
      <c r="F66" s="12">
        <f t="shared" si="6"/>
        <v>3.070000000000001</v>
      </c>
      <c r="G66" s="12">
        <f t="shared" si="4"/>
        <v>1174.8975549395336</v>
      </c>
      <c r="H66" s="12">
        <f t="shared" si="7"/>
        <v>1174.8975549395336</v>
      </c>
      <c r="I66" s="12">
        <f t="shared" si="8"/>
        <v>1148.153621496886</v>
      </c>
      <c r="J66" s="12">
        <f t="shared" si="10"/>
        <v>0</v>
      </c>
      <c r="K66" s="12"/>
      <c r="L66" s="12"/>
    </row>
    <row r="67" spans="1:12" ht="12" customHeight="1">
      <c r="A67" s="12">
        <v>54</v>
      </c>
      <c r="B67" s="12">
        <f t="shared" si="9"/>
        <v>3.080000000000001</v>
      </c>
      <c r="C67" s="12">
        <f t="shared" si="3"/>
        <v>1202.2644346174159</v>
      </c>
      <c r="D67" s="12">
        <f t="shared" si="5"/>
        <v>1202.2644346174159</v>
      </c>
      <c r="E67" s="12">
        <v>54.5</v>
      </c>
      <c r="F67" s="12">
        <f t="shared" si="6"/>
        <v>3.0900000000000007</v>
      </c>
      <c r="G67" s="12">
        <f t="shared" si="4"/>
        <v>1230.2687708123844</v>
      </c>
      <c r="H67" s="12">
        <f t="shared" si="7"/>
        <v>1230.2687708123844</v>
      </c>
      <c r="I67" s="12">
        <f t="shared" si="8"/>
        <v>0</v>
      </c>
      <c r="J67" s="12">
        <f t="shared" si="10"/>
        <v>1202.2644346174159</v>
      </c>
      <c r="K67" s="12"/>
      <c r="L67" s="12"/>
    </row>
    <row r="68" spans="1:12" ht="12" customHeight="1">
      <c r="A68" s="12">
        <v>55</v>
      </c>
      <c r="B68" s="12">
        <f t="shared" si="9"/>
        <v>3.100000000000001</v>
      </c>
      <c r="C68" s="12">
        <f t="shared" si="3"/>
        <v>1258.9254117941714</v>
      </c>
      <c r="D68" s="12">
        <f t="shared" si="5"/>
        <v>1258.9254117941714</v>
      </c>
      <c r="E68" s="12">
        <v>55.5</v>
      </c>
      <c r="F68" s="12">
        <f t="shared" si="6"/>
        <v>3.110000000000001</v>
      </c>
      <c r="G68" s="12">
        <f t="shared" si="4"/>
        <v>1288.249551693138</v>
      </c>
      <c r="H68" s="12">
        <f t="shared" si="7"/>
        <v>1288.249551693138</v>
      </c>
      <c r="I68" s="12">
        <f t="shared" si="8"/>
        <v>1258.9254117941714</v>
      </c>
      <c r="J68" s="12">
        <f t="shared" si="10"/>
        <v>0</v>
      </c>
      <c r="K68" s="12"/>
      <c r="L68" s="12"/>
    </row>
    <row r="69" spans="1:12" ht="12" customHeight="1">
      <c r="A69" s="12">
        <v>56</v>
      </c>
      <c r="B69" s="12">
        <f t="shared" si="9"/>
        <v>3.120000000000001</v>
      </c>
      <c r="C69" s="12">
        <f t="shared" si="3"/>
        <v>1318.2567385564112</v>
      </c>
      <c r="D69" s="12">
        <f t="shared" si="5"/>
        <v>1318.2567385564112</v>
      </c>
      <c r="E69" s="12">
        <v>56.5</v>
      </c>
      <c r="F69" s="12">
        <f t="shared" si="6"/>
        <v>3.130000000000001</v>
      </c>
      <c r="G69" s="12">
        <f t="shared" si="4"/>
        <v>1348.9628825916564</v>
      </c>
      <c r="H69" s="12">
        <f t="shared" si="7"/>
        <v>1348.9628825916564</v>
      </c>
      <c r="I69" s="12">
        <f t="shared" si="8"/>
        <v>0</v>
      </c>
      <c r="J69" s="12">
        <f t="shared" si="10"/>
        <v>1318.2567385564112</v>
      </c>
      <c r="K69" s="12"/>
      <c r="L69" s="12"/>
    </row>
    <row r="70" spans="1:12" ht="12" customHeight="1">
      <c r="A70" s="12">
        <v>57</v>
      </c>
      <c r="B70" s="12">
        <f t="shared" si="9"/>
        <v>3.140000000000001</v>
      </c>
      <c r="C70" s="12">
        <f t="shared" si="3"/>
        <v>1380.3842646028888</v>
      </c>
      <c r="D70" s="12">
        <f t="shared" si="5"/>
        <v>1380.3842646028888</v>
      </c>
      <c r="E70" s="12">
        <v>57.5</v>
      </c>
      <c r="F70" s="12">
        <f t="shared" si="6"/>
        <v>3.1500000000000012</v>
      </c>
      <c r="G70" s="12">
        <f t="shared" si="4"/>
        <v>1412.5375446227595</v>
      </c>
      <c r="H70" s="12">
        <f t="shared" si="7"/>
        <v>1412.5375446227595</v>
      </c>
      <c r="I70" s="12">
        <f t="shared" si="8"/>
        <v>1380.3842646028888</v>
      </c>
      <c r="J70" s="12">
        <f t="shared" si="10"/>
        <v>0</v>
      </c>
      <c r="K70" s="12"/>
      <c r="L70" s="12"/>
    </row>
    <row r="71" spans="1:12" ht="12" customHeight="1">
      <c r="A71" s="12">
        <v>58</v>
      </c>
      <c r="B71" s="12">
        <f t="shared" si="9"/>
        <v>3.160000000000001</v>
      </c>
      <c r="C71" s="12">
        <f t="shared" si="3"/>
        <v>1445.4397707459314</v>
      </c>
      <c r="D71" s="12">
        <f t="shared" si="5"/>
        <v>1445.4397707459314</v>
      </c>
      <c r="E71" s="12">
        <v>58.5</v>
      </c>
      <c r="F71" s="12">
        <f t="shared" si="6"/>
        <v>3.170000000000001</v>
      </c>
      <c r="G71" s="12">
        <f t="shared" si="4"/>
        <v>1479.1083881682111</v>
      </c>
      <c r="H71" s="12">
        <f t="shared" si="7"/>
        <v>1479.1083881682111</v>
      </c>
      <c r="I71" s="12">
        <f t="shared" si="8"/>
        <v>0</v>
      </c>
      <c r="J71" s="12">
        <f t="shared" si="10"/>
        <v>1445.4397707459314</v>
      </c>
      <c r="K71" s="12"/>
      <c r="L71" s="12"/>
    </row>
    <row r="72" spans="1:12" ht="12" customHeight="1">
      <c r="A72" s="12">
        <v>59</v>
      </c>
      <c r="B72" s="12">
        <f t="shared" si="9"/>
        <v>3.180000000000001</v>
      </c>
      <c r="C72" s="12">
        <f t="shared" si="3"/>
        <v>1513.5612484362132</v>
      </c>
      <c r="D72" s="12">
        <f t="shared" si="5"/>
        <v>1513.5612484362132</v>
      </c>
      <c r="E72" s="12">
        <v>59.5</v>
      </c>
      <c r="F72" s="12">
        <f t="shared" si="6"/>
        <v>3.1900000000000013</v>
      </c>
      <c r="G72" s="12">
        <f t="shared" si="4"/>
        <v>1548.8166189124863</v>
      </c>
      <c r="H72" s="12">
        <f t="shared" si="7"/>
        <v>1548.8166189124863</v>
      </c>
      <c r="I72" s="12">
        <f t="shared" si="8"/>
        <v>1513.5612484362132</v>
      </c>
      <c r="J72" s="12">
        <f t="shared" si="10"/>
        <v>0</v>
      </c>
      <c r="K72" s="12"/>
      <c r="L72" s="12"/>
    </row>
    <row r="73" spans="1:12" ht="12" customHeight="1">
      <c r="A73" s="12">
        <v>60</v>
      </c>
      <c r="B73" s="12">
        <f t="shared" si="9"/>
        <v>3.200000000000001</v>
      </c>
      <c r="C73" s="12">
        <f t="shared" si="3"/>
        <v>1584.8931924611186</v>
      </c>
      <c r="D73" s="12">
        <f t="shared" si="5"/>
        <v>1584.8931924611186</v>
      </c>
      <c r="E73" s="12">
        <v>60.5</v>
      </c>
      <c r="F73" s="12">
        <f t="shared" si="6"/>
        <v>3.210000000000001</v>
      </c>
      <c r="G73" s="12">
        <f t="shared" si="4"/>
        <v>1621.810097358935</v>
      </c>
      <c r="H73" s="12">
        <f t="shared" si="7"/>
        <v>1621.810097358935</v>
      </c>
      <c r="I73" s="12">
        <f t="shared" si="8"/>
        <v>0</v>
      </c>
      <c r="J73" s="12">
        <f t="shared" si="10"/>
        <v>1584.8931924611186</v>
      </c>
      <c r="K73" s="12"/>
      <c r="L73" s="12"/>
    </row>
    <row r="74" spans="1:12" ht="12" customHeight="1">
      <c r="A74" s="12">
        <v>61</v>
      </c>
      <c r="B74" s="12">
        <f t="shared" si="9"/>
        <v>3.220000000000001</v>
      </c>
      <c r="C74" s="12">
        <f t="shared" si="3"/>
        <v>1659.5869074375655</v>
      </c>
      <c r="D74" s="12">
        <f t="shared" si="5"/>
        <v>1659.5869074375655</v>
      </c>
      <c r="E74" s="12">
        <v>61.5</v>
      </c>
      <c r="F74" s="12">
        <f t="shared" si="6"/>
        <v>3.2300000000000013</v>
      </c>
      <c r="G74" s="12">
        <f t="shared" si="4"/>
        <v>1698.2436524617508</v>
      </c>
      <c r="H74" s="12">
        <f t="shared" si="7"/>
        <v>1698.2436524617508</v>
      </c>
      <c r="I74" s="12">
        <f t="shared" si="8"/>
        <v>1659.5869074375655</v>
      </c>
      <c r="J74" s="12">
        <f t="shared" si="10"/>
        <v>0</v>
      </c>
      <c r="K74" s="12"/>
      <c r="L74" s="12"/>
    </row>
    <row r="75" spans="1:12" ht="12" customHeight="1">
      <c r="A75" s="12">
        <v>62</v>
      </c>
      <c r="B75" s="12">
        <f t="shared" si="9"/>
        <v>3.240000000000001</v>
      </c>
      <c r="C75" s="12">
        <f t="shared" si="3"/>
        <v>1737.8008287493803</v>
      </c>
      <c r="D75" s="12">
        <f t="shared" si="5"/>
        <v>1737.8008287493803</v>
      </c>
      <c r="E75" s="12">
        <v>62.5</v>
      </c>
      <c r="F75" s="12">
        <f t="shared" si="6"/>
        <v>3.250000000000001</v>
      </c>
      <c r="G75" s="12">
        <f t="shared" si="4"/>
        <v>1778.2794100389276</v>
      </c>
      <c r="H75" s="12">
        <f t="shared" si="7"/>
        <v>1778.2794100389276</v>
      </c>
      <c r="I75" s="12">
        <f t="shared" si="8"/>
        <v>0</v>
      </c>
      <c r="J75" s="12">
        <f t="shared" si="10"/>
        <v>1737.8008287493803</v>
      </c>
      <c r="K75" s="12"/>
      <c r="L75" s="12"/>
    </row>
    <row r="76" spans="1:12" ht="12" customHeight="1">
      <c r="A76" s="12">
        <v>63</v>
      </c>
      <c r="B76" s="12">
        <f t="shared" si="9"/>
        <v>3.260000000000001</v>
      </c>
      <c r="C76" s="12">
        <f t="shared" si="3"/>
        <v>1819.7008586099898</v>
      </c>
      <c r="D76" s="12">
        <f t="shared" si="5"/>
        <v>1819.7008586099898</v>
      </c>
      <c r="E76" s="12">
        <v>63.5</v>
      </c>
      <c r="F76" s="12">
        <f t="shared" si="6"/>
        <v>3.2700000000000014</v>
      </c>
      <c r="G76" s="12">
        <f t="shared" si="4"/>
        <v>1862.0871366628737</v>
      </c>
      <c r="H76" s="12">
        <f t="shared" si="7"/>
        <v>1862.0871366628737</v>
      </c>
      <c r="I76" s="12">
        <f t="shared" si="8"/>
        <v>1819.7008586099898</v>
      </c>
      <c r="J76" s="12">
        <f t="shared" si="10"/>
        <v>0</v>
      </c>
      <c r="K76" s="12"/>
      <c r="L76" s="12"/>
    </row>
    <row r="77" spans="1:12" ht="12" customHeight="1">
      <c r="A77" s="12">
        <v>64</v>
      </c>
      <c r="B77" s="12">
        <f t="shared" si="9"/>
        <v>3.280000000000001</v>
      </c>
      <c r="C77" s="12">
        <f aca="true" t="shared" si="11" ref="C77:C113">10^B77</f>
        <v>1905.4607179632535</v>
      </c>
      <c r="D77" s="12">
        <f t="shared" si="5"/>
        <v>1905.4607179632535</v>
      </c>
      <c r="E77" s="12">
        <v>64.5</v>
      </c>
      <c r="F77" s="12">
        <f t="shared" si="6"/>
        <v>3.290000000000001</v>
      </c>
      <c r="G77" s="12">
        <f aca="true" t="shared" si="12" ref="G77:G113">10^F77</f>
        <v>1949.8445997580516</v>
      </c>
      <c r="H77" s="12">
        <f t="shared" si="7"/>
        <v>1949.8445997580516</v>
      </c>
      <c r="I77" s="12">
        <f t="shared" si="8"/>
        <v>0</v>
      </c>
      <c r="J77" s="12">
        <f t="shared" si="10"/>
        <v>1905.4607179632535</v>
      </c>
      <c r="K77" s="12"/>
      <c r="L77" s="12"/>
    </row>
    <row r="78" spans="1:12" ht="12" customHeight="1">
      <c r="A78" s="12">
        <v>65</v>
      </c>
      <c r="B78" s="12">
        <f t="shared" si="9"/>
        <v>3.300000000000001</v>
      </c>
      <c r="C78" s="12">
        <f t="shared" si="11"/>
        <v>1995.262314968886</v>
      </c>
      <c r="D78" s="12">
        <f aca="true" t="shared" si="13" ref="D78:D113">IF(ISERROR(C78),"",C78)</f>
        <v>1995.262314968886</v>
      </c>
      <c r="E78" s="12">
        <v>65.5</v>
      </c>
      <c r="F78" s="12">
        <f aca="true" t="shared" si="14" ref="F78:F113">(B79+B78)/2</f>
        <v>3.3100000000000014</v>
      </c>
      <c r="G78" s="12">
        <f t="shared" si="12"/>
        <v>2041.7379446695372</v>
      </c>
      <c r="H78" s="12">
        <f aca="true" t="shared" si="15" ref="H78:H113">IF(ISERROR(G78),"",G78)</f>
        <v>2041.7379446695372</v>
      </c>
      <c r="I78" s="12">
        <f t="shared" si="8"/>
        <v>1995.262314968886</v>
      </c>
      <c r="J78" s="12">
        <f t="shared" si="10"/>
        <v>0</v>
      </c>
      <c r="K78" s="12"/>
      <c r="L78" s="12"/>
    </row>
    <row r="79" spans="1:12" ht="12" customHeight="1">
      <c r="A79" s="12">
        <v>66</v>
      </c>
      <c r="B79" s="12">
        <f t="shared" si="9"/>
        <v>3.320000000000001</v>
      </c>
      <c r="C79" s="12">
        <f t="shared" si="11"/>
        <v>2089.2961308540475</v>
      </c>
      <c r="D79" s="12">
        <f t="shared" si="13"/>
        <v>2089.2961308540475</v>
      </c>
      <c r="E79" s="12">
        <v>66.5</v>
      </c>
      <c r="F79" s="12">
        <f t="shared" si="14"/>
        <v>3.330000000000001</v>
      </c>
      <c r="G79" s="12">
        <f t="shared" si="12"/>
        <v>2137.962089502238</v>
      </c>
      <c r="H79" s="12">
        <f t="shared" si="15"/>
        <v>2137.962089502238</v>
      </c>
      <c r="I79" s="12">
        <f aca="true" t="shared" si="16" ref="I79:I113">IF(ROUND(A79/2,0)=A79/2,0,D79)</f>
        <v>0</v>
      </c>
      <c r="J79" s="12">
        <f t="shared" si="10"/>
        <v>2089.2961308540475</v>
      </c>
      <c r="K79" s="12"/>
      <c r="L79" s="12"/>
    </row>
    <row r="80" spans="1:12" ht="12" customHeight="1">
      <c r="A80" s="12">
        <v>67</v>
      </c>
      <c r="B80" s="12">
        <f aca="true" t="shared" si="17" ref="B80:B113">IF(B79="","",IF(B79+(MAX($F$6,$D$6)-MIN($F$6,$D$6))/$D$8&gt;MAX($D$6,$F$6),"",B79+(MAX($F$6,$D$6)-MIN($F$6,$D$6))/$D$8))</f>
        <v>3.340000000000001</v>
      </c>
      <c r="C80" s="12">
        <f t="shared" si="11"/>
        <v>2187.7616239495605</v>
      </c>
      <c r="D80" s="12">
        <f t="shared" si="13"/>
        <v>2187.7616239495605</v>
      </c>
      <c r="E80" s="12">
        <v>67.5</v>
      </c>
      <c r="F80" s="12">
        <f t="shared" si="14"/>
        <v>3.3500000000000014</v>
      </c>
      <c r="G80" s="12">
        <f t="shared" si="12"/>
        <v>2238.7211385683495</v>
      </c>
      <c r="H80" s="12">
        <f t="shared" si="15"/>
        <v>2238.7211385683495</v>
      </c>
      <c r="I80" s="12">
        <f t="shared" si="16"/>
        <v>2187.7616239495605</v>
      </c>
      <c r="J80" s="12">
        <f t="shared" si="10"/>
        <v>0</v>
      </c>
      <c r="K80" s="12"/>
      <c r="L80" s="12"/>
    </row>
    <row r="81" spans="1:12" ht="12" customHeight="1">
      <c r="A81" s="12">
        <v>68</v>
      </c>
      <c r="B81" s="12">
        <f t="shared" si="17"/>
        <v>3.360000000000001</v>
      </c>
      <c r="C81" s="12">
        <f t="shared" si="11"/>
        <v>2290.867652767781</v>
      </c>
      <c r="D81" s="12">
        <f t="shared" si="13"/>
        <v>2290.867652767781</v>
      </c>
      <c r="E81" s="12">
        <v>68.5</v>
      </c>
      <c r="F81" s="12">
        <f t="shared" si="14"/>
        <v>3.370000000000001</v>
      </c>
      <c r="G81" s="12">
        <f t="shared" si="12"/>
        <v>2344.2288153199297</v>
      </c>
      <c r="H81" s="12">
        <f t="shared" si="15"/>
        <v>2344.2288153199297</v>
      </c>
      <c r="I81" s="12">
        <f t="shared" si="16"/>
        <v>0</v>
      </c>
      <c r="J81" s="12">
        <f t="shared" si="10"/>
        <v>2290.867652767781</v>
      </c>
      <c r="K81" s="12"/>
      <c r="L81" s="12"/>
    </row>
    <row r="82" spans="1:12" ht="12" customHeight="1">
      <c r="A82" s="12">
        <v>69</v>
      </c>
      <c r="B82" s="12">
        <f t="shared" si="17"/>
        <v>3.3800000000000012</v>
      </c>
      <c r="C82" s="12">
        <f t="shared" si="11"/>
        <v>2398.832919019498</v>
      </c>
      <c r="D82" s="12">
        <f t="shared" si="13"/>
        <v>2398.832919019498</v>
      </c>
      <c r="E82" s="12">
        <v>69.5</v>
      </c>
      <c r="F82" s="12">
        <f t="shared" si="14"/>
        <v>3.3900000000000015</v>
      </c>
      <c r="G82" s="12">
        <f t="shared" si="12"/>
        <v>2454.70891568504</v>
      </c>
      <c r="H82" s="12">
        <f t="shared" si="15"/>
        <v>2454.70891568504</v>
      </c>
      <c r="I82" s="12">
        <f t="shared" si="16"/>
        <v>2398.832919019498</v>
      </c>
      <c r="J82" s="12">
        <f aca="true" t="shared" si="18" ref="J82:J113">IF(ROUND(A82/2,0)=A82/2,D82,0)</f>
        <v>0</v>
      </c>
      <c r="K82" s="12"/>
      <c r="L82" s="12"/>
    </row>
    <row r="83" spans="1:12" ht="12" customHeight="1">
      <c r="A83" s="12">
        <v>70</v>
      </c>
      <c r="B83" s="12">
        <f t="shared" si="17"/>
        <v>3.4000000000000012</v>
      </c>
      <c r="C83" s="12">
        <f t="shared" si="11"/>
        <v>2511.88643150959</v>
      </c>
      <c r="D83" s="12">
        <f t="shared" si="13"/>
        <v>2511.88643150959</v>
      </c>
      <c r="E83" s="12">
        <v>70.5</v>
      </c>
      <c r="F83" s="12">
        <f t="shared" si="14"/>
        <v>3.410000000000001</v>
      </c>
      <c r="G83" s="12">
        <f t="shared" si="12"/>
        <v>2570.3957827688714</v>
      </c>
      <c r="H83" s="12">
        <f t="shared" si="15"/>
        <v>2570.3957827688714</v>
      </c>
      <c r="I83" s="12">
        <f t="shared" si="16"/>
        <v>0</v>
      </c>
      <c r="J83" s="12">
        <f t="shared" si="18"/>
        <v>2511.88643150959</v>
      </c>
      <c r="K83" s="12"/>
      <c r="L83" s="12"/>
    </row>
    <row r="84" spans="1:12" ht="12" customHeight="1">
      <c r="A84" s="12">
        <v>71</v>
      </c>
      <c r="B84" s="12">
        <f t="shared" si="17"/>
        <v>3.4200000000000013</v>
      </c>
      <c r="C84" s="12">
        <f t="shared" si="11"/>
        <v>2630.267991895392</v>
      </c>
      <c r="D84" s="12">
        <f t="shared" si="13"/>
        <v>2630.267991895392</v>
      </c>
      <c r="E84" s="12">
        <v>71.5</v>
      </c>
      <c r="F84" s="12">
        <f t="shared" si="14"/>
        <v>3.4300000000000015</v>
      </c>
      <c r="G84" s="12">
        <f t="shared" si="12"/>
        <v>2691.534803926928</v>
      </c>
      <c r="H84" s="12">
        <f t="shared" si="15"/>
        <v>2691.534803926928</v>
      </c>
      <c r="I84" s="12">
        <f t="shared" si="16"/>
        <v>2630.267991895392</v>
      </c>
      <c r="J84" s="12">
        <f t="shared" si="18"/>
        <v>0</v>
      </c>
      <c r="K84" s="12"/>
      <c r="L84" s="12"/>
    </row>
    <row r="85" spans="1:12" ht="12" customHeight="1">
      <c r="A85" s="12">
        <v>72</v>
      </c>
      <c r="B85" s="12">
        <f t="shared" si="17"/>
        <v>3.4400000000000013</v>
      </c>
      <c r="C85" s="12">
        <f t="shared" si="11"/>
        <v>2754.2287033381763</v>
      </c>
      <c r="D85" s="12">
        <f t="shared" si="13"/>
        <v>2754.2287033381763</v>
      </c>
      <c r="E85" s="12">
        <v>72.5</v>
      </c>
      <c r="F85" s="12">
        <f t="shared" si="14"/>
        <v>3.450000000000001</v>
      </c>
      <c r="G85" s="12">
        <f t="shared" si="12"/>
        <v>2818.3829312644634</v>
      </c>
      <c r="H85" s="12">
        <f t="shared" si="15"/>
        <v>2818.3829312644634</v>
      </c>
      <c r="I85" s="12">
        <f t="shared" si="16"/>
        <v>0</v>
      </c>
      <c r="J85" s="12">
        <f t="shared" si="18"/>
        <v>2754.2287033381763</v>
      </c>
      <c r="K85" s="12"/>
      <c r="L85" s="12"/>
    </row>
    <row r="86" spans="1:12" ht="12" customHeight="1">
      <c r="A86" s="12">
        <v>73</v>
      </c>
      <c r="B86" s="12">
        <f t="shared" si="17"/>
        <v>3.4600000000000013</v>
      </c>
      <c r="C86" s="12">
        <f t="shared" si="11"/>
        <v>2884.0315031266155</v>
      </c>
      <c r="D86" s="12">
        <f t="shared" si="13"/>
        <v>2884.0315031266155</v>
      </c>
      <c r="E86" s="12">
        <v>73.5</v>
      </c>
      <c r="F86" s="12">
        <f t="shared" si="14"/>
        <v>3.4700000000000015</v>
      </c>
      <c r="G86" s="12">
        <f t="shared" si="12"/>
        <v>2951.209226666398</v>
      </c>
      <c r="H86" s="12">
        <f t="shared" si="15"/>
        <v>2951.209226666398</v>
      </c>
      <c r="I86" s="12">
        <f t="shared" si="16"/>
        <v>2884.0315031266155</v>
      </c>
      <c r="J86" s="12">
        <f t="shared" si="18"/>
        <v>0</v>
      </c>
      <c r="K86" s="12"/>
      <c r="L86" s="12"/>
    </row>
    <row r="87" spans="1:12" ht="12" customHeight="1">
      <c r="A87" s="12">
        <v>74</v>
      </c>
      <c r="B87" s="12">
        <f t="shared" si="17"/>
        <v>3.4800000000000013</v>
      </c>
      <c r="C87" s="12">
        <f t="shared" si="11"/>
        <v>3019.9517204020285</v>
      </c>
      <c r="D87" s="12">
        <f t="shared" si="13"/>
        <v>3019.9517204020285</v>
      </c>
      <c r="E87" s="12">
        <v>74.5</v>
      </c>
      <c r="F87" s="12">
        <f t="shared" si="14"/>
        <v>3.490000000000001</v>
      </c>
      <c r="G87" s="12">
        <f t="shared" si="12"/>
        <v>3090.295432513603</v>
      </c>
      <c r="H87" s="12">
        <f t="shared" si="15"/>
        <v>3090.295432513603</v>
      </c>
      <c r="I87" s="12">
        <f t="shared" si="16"/>
        <v>0</v>
      </c>
      <c r="J87" s="12">
        <f t="shared" si="18"/>
        <v>3019.9517204020285</v>
      </c>
      <c r="K87" s="12"/>
      <c r="L87" s="12"/>
    </row>
    <row r="88" spans="1:12" ht="12" customHeight="1">
      <c r="A88" s="12">
        <v>75</v>
      </c>
      <c r="B88" s="12">
        <f t="shared" si="17"/>
        <v>3.5000000000000013</v>
      </c>
      <c r="C88" s="12">
        <f t="shared" si="11"/>
        <v>3162.277660168392</v>
      </c>
      <c r="D88" s="12">
        <f t="shared" si="13"/>
        <v>3162.277660168392</v>
      </c>
      <c r="E88" s="12">
        <v>75.5</v>
      </c>
      <c r="F88" s="12">
        <f t="shared" si="14"/>
        <v>3.5100000000000016</v>
      </c>
      <c r="G88" s="12">
        <f t="shared" si="12"/>
        <v>3235.9365692962947</v>
      </c>
      <c r="H88" s="12">
        <f t="shared" si="15"/>
        <v>3235.9365692962947</v>
      </c>
      <c r="I88" s="12">
        <f t="shared" si="16"/>
        <v>3162.277660168392</v>
      </c>
      <c r="J88" s="12">
        <f t="shared" si="18"/>
        <v>0</v>
      </c>
      <c r="K88" s="12"/>
      <c r="L88" s="12"/>
    </row>
    <row r="89" spans="1:12" ht="12" customHeight="1">
      <c r="A89" s="12">
        <v>76</v>
      </c>
      <c r="B89" s="12">
        <f t="shared" si="17"/>
        <v>3.5200000000000014</v>
      </c>
      <c r="C89" s="12">
        <f t="shared" si="11"/>
        <v>3311.3112148259233</v>
      </c>
      <c r="D89" s="12">
        <f t="shared" si="13"/>
        <v>3311.3112148259233</v>
      </c>
      <c r="E89" s="12">
        <v>76.5</v>
      </c>
      <c r="F89" s="12">
        <f t="shared" si="14"/>
        <v>3.530000000000001</v>
      </c>
      <c r="G89" s="12">
        <f t="shared" si="12"/>
        <v>3388.441561392038</v>
      </c>
      <c r="H89" s="12">
        <f t="shared" si="15"/>
        <v>3388.441561392038</v>
      </c>
      <c r="I89" s="12">
        <f t="shared" si="16"/>
        <v>0</v>
      </c>
      <c r="J89" s="12">
        <f t="shared" si="18"/>
        <v>3311.3112148259233</v>
      </c>
      <c r="K89" s="12"/>
      <c r="L89" s="12"/>
    </row>
    <row r="90" spans="1:12" ht="12" customHeight="1">
      <c r="A90" s="12">
        <v>77</v>
      </c>
      <c r="B90" s="12">
        <f t="shared" si="17"/>
        <v>3.5400000000000014</v>
      </c>
      <c r="C90" s="12">
        <f t="shared" si="11"/>
        <v>3467.3685045253283</v>
      </c>
      <c r="D90" s="12">
        <f t="shared" si="13"/>
        <v>3467.3685045253283</v>
      </c>
      <c r="E90" s="12">
        <v>77.5</v>
      </c>
      <c r="F90" s="12">
        <f t="shared" si="14"/>
        <v>3.5500000000000016</v>
      </c>
      <c r="G90" s="12">
        <f t="shared" si="12"/>
        <v>3548.133892335773</v>
      </c>
      <c r="H90" s="12">
        <f t="shared" si="15"/>
        <v>3548.133892335773</v>
      </c>
      <c r="I90" s="12">
        <f t="shared" si="16"/>
        <v>3467.3685045253283</v>
      </c>
      <c r="J90" s="12">
        <f t="shared" si="18"/>
        <v>0</v>
      </c>
      <c r="K90" s="12"/>
      <c r="L90" s="12"/>
    </row>
    <row r="91" spans="1:12" ht="12" customHeight="1">
      <c r="A91" s="12">
        <v>78</v>
      </c>
      <c r="B91" s="12">
        <f t="shared" si="17"/>
        <v>3.5600000000000014</v>
      </c>
      <c r="C91" s="12">
        <f t="shared" si="11"/>
        <v>3630.780547701025</v>
      </c>
      <c r="D91" s="12">
        <f t="shared" si="13"/>
        <v>3630.780547701025</v>
      </c>
      <c r="E91" s="12">
        <v>78.5</v>
      </c>
      <c r="F91" s="12">
        <f t="shared" si="14"/>
        <v>3.570000000000001</v>
      </c>
      <c r="G91" s="12">
        <f t="shared" si="12"/>
        <v>3715.352290971737</v>
      </c>
      <c r="H91" s="12">
        <f t="shared" si="15"/>
        <v>3715.352290971737</v>
      </c>
      <c r="I91" s="12">
        <f t="shared" si="16"/>
        <v>0</v>
      </c>
      <c r="J91" s="12">
        <f t="shared" si="18"/>
        <v>3630.780547701025</v>
      </c>
      <c r="K91" s="12"/>
      <c r="L91" s="12"/>
    </row>
    <row r="92" spans="1:12" ht="12" customHeight="1">
      <c r="A92" s="12">
        <v>79</v>
      </c>
      <c r="B92" s="12">
        <f t="shared" si="17"/>
        <v>3.5800000000000014</v>
      </c>
      <c r="C92" s="12">
        <f t="shared" si="11"/>
        <v>3801.8939632056304</v>
      </c>
      <c r="D92" s="12">
        <f t="shared" si="13"/>
        <v>3801.8939632056304</v>
      </c>
      <c r="E92" s="12">
        <v>79.5</v>
      </c>
      <c r="F92" s="12">
        <f t="shared" si="14"/>
        <v>3.5900000000000016</v>
      </c>
      <c r="G92" s="12">
        <f t="shared" si="12"/>
        <v>3890.4514499428246</v>
      </c>
      <c r="H92" s="12">
        <f t="shared" si="15"/>
        <v>3890.4514499428246</v>
      </c>
      <c r="I92" s="12">
        <f t="shared" si="16"/>
        <v>3801.8939632056304</v>
      </c>
      <c r="J92" s="12">
        <f t="shared" si="18"/>
        <v>0</v>
      </c>
      <c r="K92" s="12"/>
      <c r="L92" s="12"/>
    </row>
    <row r="93" spans="1:12" ht="12" customHeight="1">
      <c r="A93" s="12">
        <v>80</v>
      </c>
      <c r="B93" s="12">
        <f t="shared" si="17"/>
        <v>3.6000000000000014</v>
      </c>
      <c r="C93" s="12">
        <f t="shared" si="11"/>
        <v>3981.071705534991</v>
      </c>
      <c r="D93" s="12">
        <f t="shared" si="13"/>
        <v>3981.071705534991</v>
      </c>
      <c r="E93" s="12">
        <v>80.5</v>
      </c>
      <c r="F93" s="12">
        <f t="shared" si="14"/>
        <v>3.610000000000001</v>
      </c>
      <c r="G93" s="12">
        <f t="shared" si="12"/>
        <v>4073.802778041139</v>
      </c>
      <c r="H93" s="12">
        <f t="shared" si="15"/>
        <v>4073.802778041139</v>
      </c>
      <c r="I93" s="12">
        <f t="shared" si="16"/>
        <v>0</v>
      </c>
      <c r="J93" s="12">
        <f t="shared" si="18"/>
        <v>3981.071705534991</v>
      </c>
      <c r="K93" s="12"/>
      <c r="L93" s="12"/>
    </row>
    <row r="94" spans="1:12" ht="12" customHeight="1">
      <c r="A94" s="12">
        <v>81</v>
      </c>
      <c r="B94" s="12">
        <f t="shared" si="17"/>
        <v>3.6200000000000014</v>
      </c>
      <c r="C94" s="12">
        <f t="shared" si="11"/>
        <v>4168.693834703373</v>
      </c>
      <c r="D94" s="12">
        <f t="shared" si="13"/>
        <v>4168.693834703373</v>
      </c>
      <c r="E94" s="12">
        <v>81.5</v>
      </c>
      <c r="F94" s="12">
        <f t="shared" si="14"/>
        <v>3.6300000000000017</v>
      </c>
      <c r="G94" s="12">
        <f t="shared" si="12"/>
        <v>4265.795188015945</v>
      </c>
      <c r="H94" s="12">
        <f t="shared" si="15"/>
        <v>4265.795188015945</v>
      </c>
      <c r="I94" s="12">
        <f t="shared" si="16"/>
        <v>4168.693834703373</v>
      </c>
      <c r="J94" s="12">
        <f t="shared" si="18"/>
        <v>0</v>
      </c>
      <c r="K94" s="12"/>
      <c r="L94" s="12"/>
    </row>
    <row r="95" spans="1:12" ht="12" customHeight="1">
      <c r="A95" s="12">
        <v>82</v>
      </c>
      <c r="B95" s="12">
        <f t="shared" si="17"/>
        <v>3.6400000000000015</v>
      </c>
      <c r="C95" s="12">
        <f t="shared" si="11"/>
        <v>4365.158322401679</v>
      </c>
      <c r="D95" s="12">
        <f t="shared" si="13"/>
        <v>4365.158322401679</v>
      </c>
      <c r="E95" s="12">
        <v>82.5</v>
      </c>
      <c r="F95" s="12">
        <f t="shared" si="14"/>
        <v>3.6500000000000012</v>
      </c>
      <c r="G95" s="12">
        <f t="shared" si="12"/>
        <v>4466.83592150965</v>
      </c>
      <c r="H95" s="12">
        <f t="shared" si="15"/>
        <v>4466.83592150965</v>
      </c>
      <c r="I95" s="12">
        <f t="shared" si="16"/>
        <v>0</v>
      </c>
      <c r="J95" s="12">
        <f t="shared" si="18"/>
        <v>4365.158322401679</v>
      </c>
      <c r="K95" s="12"/>
      <c r="L95" s="12"/>
    </row>
    <row r="96" spans="1:12" ht="12" customHeight="1">
      <c r="A96" s="12">
        <v>83</v>
      </c>
      <c r="B96" s="12">
        <f t="shared" si="17"/>
        <v>3.6600000000000015</v>
      </c>
      <c r="C96" s="12">
        <f t="shared" si="11"/>
        <v>4570.88189614877</v>
      </c>
      <c r="D96" s="12">
        <f t="shared" si="13"/>
        <v>4570.88189614877</v>
      </c>
      <c r="E96" s="12">
        <v>83.5</v>
      </c>
      <c r="F96" s="12">
        <f t="shared" si="14"/>
        <v>3.6700000000000017</v>
      </c>
      <c r="G96" s="12">
        <f t="shared" si="12"/>
        <v>4677.351412872001</v>
      </c>
      <c r="H96" s="12">
        <f t="shared" si="15"/>
        <v>4677.351412872001</v>
      </c>
      <c r="I96" s="12">
        <f t="shared" si="16"/>
        <v>4570.88189614877</v>
      </c>
      <c r="J96" s="12">
        <f t="shared" si="18"/>
        <v>0</v>
      </c>
      <c r="K96" s="12"/>
      <c r="L96" s="12"/>
    </row>
    <row r="97" spans="1:12" ht="12" customHeight="1">
      <c r="A97" s="12">
        <v>84</v>
      </c>
      <c r="B97" s="12">
        <f t="shared" si="17"/>
        <v>3.6800000000000015</v>
      </c>
      <c r="C97" s="12">
        <f t="shared" si="11"/>
        <v>4786.300923226402</v>
      </c>
      <c r="D97" s="12">
        <f t="shared" si="13"/>
        <v>4786.300923226402</v>
      </c>
      <c r="E97" s="12">
        <v>84.5</v>
      </c>
      <c r="F97" s="12">
        <f t="shared" si="14"/>
        <v>3.6900000000000013</v>
      </c>
      <c r="G97" s="12">
        <f t="shared" si="12"/>
        <v>4897.788193684481</v>
      </c>
      <c r="H97" s="12">
        <f t="shared" si="15"/>
        <v>4897.788193684481</v>
      </c>
      <c r="I97" s="12">
        <f t="shared" si="16"/>
        <v>0</v>
      </c>
      <c r="J97" s="12">
        <f t="shared" si="18"/>
        <v>4786.300923226402</v>
      </c>
      <c r="K97" s="12"/>
      <c r="L97" s="12"/>
    </row>
    <row r="98" spans="1:12" ht="12" customHeight="1">
      <c r="A98" s="12">
        <v>85</v>
      </c>
      <c r="B98" s="12">
        <f t="shared" si="17"/>
        <v>3.7000000000000015</v>
      </c>
      <c r="C98" s="12">
        <f t="shared" si="11"/>
        <v>5011.872336272741</v>
      </c>
      <c r="D98" s="12">
        <f t="shared" si="13"/>
        <v>5011.872336272741</v>
      </c>
      <c r="E98" s="12">
        <v>85.5</v>
      </c>
      <c r="F98" s="12">
        <f t="shared" si="14"/>
        <v>3.7100000000000017</v>
      </c>
      <c r="G98" s="12">
        <f t="shared" si="12"/>
        <v>5128.613839913676</v>
      </c>
      <c r="H98" s="12">
        <f t="shared" si="15"/>
        <v>5128.613839913676</v>
      </c>
      <c r="I98" s="12">
        <f t="shared" si="16"/>
        <v>5011.872336272741</v>
      </c>
      <c r="J98" s="12">
        <f t="shared" si="18"/>
        <v>0</v>
      </c>
      <c r="K98" s="12"/>
      <c r="L98" s="12"/>
    </row>
    <row r="99" spans="1:12" ht="12" customHeight="1">
      <c r="A99" s="12">
        <v>86</v>
      </c>
      <c r="B99" s="12">
        <f t="shared" si="17"/>
        <v>3.7200000000000015</v>
      </c>
      <c r="C99" s="12">
        <f t="shared" si="11"/>
        <v>5248.074602497744</v>
      </c>
      <c r="D99" s="12">
        <f t="shared" si="13"/>
        <v>5248.074602497744</v>
      </c>
      <c r="E99" s="12">
        <v>86.5</v>
      </c>
      <c r="F99" s="12">
        <f t="shared" si="14"/>
        <v>3.7300000000000013</v>
      </c>
      <c r="G99" s="12">
        <f t="shared" si="12"/>
        <v>5370.317963702546</v>
      </c>
      <c r="H99" s="12">
        <f t="shared" si="15"/>
        <v>5370.317963702546</v>
      </c>
      <c r="I99" s="12">
        <f t="shared" si="16"/>
        <v>0</v>
      </c>
      <c r="J99" s="12">
        <f t="shared" si="18"/>
        <v>5248.074602497744</v>
      </c>
      <c r="K99" s="12"/>
      <c r="L99" s="12"/>
    </row>
    <row r="100" spans="1:12" ht="12" customHeight="1">
      <c r="A100" s="12">
        <v>87</v>
      </c>
      <c r="B100" s="12">
        <f t="shared" si="17"/>
        <v>3.7400000000000015</v>
      </c>
      <c r="C100" s="12">
        <f t="shared" si="11"/>
        <v>5495.408738576274</v>
      </c>
      <c r="D100" s="12">
        <f t="shared" si="13"/>
        <v>5495.408738576274</v>
      </c>
      <c r="E100" s="12">
        <v>87.5</v>
      </c>
      <c r="F100" s="12">
        <f t="shared" si="14"/>
        <v>3.7500000000000018</v>
      </c>
      <c r="G100" s="12">
        <f t="shared" si="12"/>
        <v>5623.413251903519</v>
      </c>
      <c r="H100" s="12">
        <f t="shared" si="15"/>
        <v>5623.413251903519</v>
      </c>
      <c r="I100" s="12">
        <f t="shared" si="16"/>
        <v>5495.408738576274</v>
      </c>
      <c r="J100" s="12">
        <f t="shared" si="18"/>
        <v>0</v>
      </c>
      <c r="K100" s="12"/>
      <c r="L100" s="12"/>
    </row>
    <row r="101" spans="1:12" ht="12" customHeight="1">
      <c r="A101" s="12">
        <v>88</v>
      </c>
      <c r="B101" s="12">
        <f t="shared" si="17"/>
        <v>3.7600000000000016</v>
      </c>
      <c r="C101" s="12">
        <f t="shared" si="11"/>
        <v>5754.399373371598</v>
      </c>
      <c r="D101" s="12">
        <f t="shared" si="13"/>
        <v>5754.399373371598</v>
      </c>
      <c r="E101" s="12">
        <v>88.5</v>
      </c>
      <c r="F101" s="12">
        <f t="shared" si="14"/>
        <v>3.7700000000000014</v>
      </c>
      <c r="G101" s="12">
        <f t="shared" si="12"/>
        <v>5888.436553555908</v>
      </c>
      <c r="H101" s="12">
        <f t="shared" si="15"/>
        <v>5888.436553555908</v>
      </c>
      <c r="I101" s="12">
        <f t="shared" si="16"/>
        <v>0</v>
      </c>
      <c r="J101" s="12">
        <f t="shared" si="18"/>
        <v>5754.399373371598</v>
      </c>
      <c r="K101" s="12"/>
      <c r="L101" s="12"/>
    </row>
    <row r="102" spans="1:12" ht="12" customHeight="1">
      <c r="A102" s="12">
        <v>89</v>
      </c>
      <c r="B102" s="12">
        <f t="shared" si="17"/>
        <v>3.7800000000000016</v>
      </c>
      <c r="C102" s="12">
        <f t="shared" si="11"/>
        <v>6025.595860743606</v>
      </c>
      <c r="D102" s="12">
        <f t="shared" si="13"/>
        <v>6025.595860743606</v>
      </c>
      <c r="E102" s="12">
        <v>89.5</v>
      </c>
      <c r="F102" s="12">
        <f t="shared" si="14"/>
        <v>3.790000000000002</v>
      </c>
      <c r="G102" s="12">
        <f t="shared" si="12"/>
        <v>6165.950018614851</v>
      </c>
      <c r="H102" s="12">
        <f t="shared" si="15"/>
        <v>6165.950018614851</v>
      </c>
      <c r="I102" s="12">
        <f t="shared" si="16"/>
        <v>6025.595860743606</v>
      </c>
      <c r="J102" s="12">
        <f t="shared" si="18"/>
        <v>0</v>
      </c>
      <c r="K102" s="12"/>
      <c r="L102" s="12"/>
    </row>
    <row r="103" spans="1:12" ht="12" customHeight="1">
      <c r="A103" s="12">
        <v>90</v>
      </c>
      <c r="B103" s="12">
        <f t="shared" si="17"/>
        <v>3.8000000000000016</v>
      </c>
      <c r="C103" s="12">
        <f t="shared" si="11"/>
        <v>6309.573444801961</v>
      </c>
      <c r="D103" s="12">
        <f t="shared" si="13"/>
        <v>6309.573444801961</v>
      </c>
      <c r="E103" s="12">
        <v>90.5</v>
      </c>
      <c r="F103" s="12">
        <f t="shared" si="14"/>
        <v>3.8100000000000014</v>
      </c>
      <c r="G103" s="12">
        <f t="shared" si="12"/>
        <v>6456.542290346584</v>
      </c>
      <c r="H103" s="12">
        <f t="shared" si="15"/>
        <v>6456.542290346584</v>
      </c>
      <c r="I103" s="12">
        <f t="shared" si="16"/>
        <v>0</v>
      </c>
      <c r="J103" s="12">
        <f t="shared" si="18"/>
        <v>6309.573444801961</v>
      </c>
      <c r="K103" s="12"/>
      <c r="L103" s="12"/>
    </row>
    <row r="104" spans="1:12" ht="12" customHeight="1">
      <c r="A104" s="12">
        <v>91</v>
      </c>
      <c r="B104" s="12">
        <f t="shared" si="17"/>
        <v>3.8200000000000016</v>
      </c>
      <c r="C104" s="12">
        <f t="shared" si="11"/>
        <v>6606.934480075989</v>
      </c>
      <c r="D104" s="12">
        <f t="shared" si="13"/>
        <v>6606.934480075989</v>
      </c>
      <c r="E104" s="12">
        <v>91.5</v>
      </c>
      <c r="F104" s="12">
        <f t="shared" si="14"/>
        <v>3.830000000000002</v>
      </c>
      <c r="G104" s="12">
        <f t="shared" si="12"/>
        <v>6760.829753919847</v>
      </c>
      <c r="H104" s="12">
        <f t="shared" si="15"/>
        <v>6760.829753919847</v>
      </c>
      <c r="I104" s="12">
        <f t="shared" si="16"/>
        <v>6606.934480075989</v>
      </c>
      <c r="J104" s="12">
        <f t="shared" si="18"/>
        <v>0</v>
      </c>
      <c r="K104" s="12"/>
      <c r="L104" s="12"/>
    </row>
    <row r="105" spans="1:12" ht="12" customHeight="1">
      <c r="A105" s="12">
        <v>92</v>
      </c>
      <c r="B105" s="12">
        <f t="shared" si="17"/>
        <v>3.8400000000000016</v>
      </c>
      <c r="C105" s="12">
        <f t="shared" si="11"/>
        <v>6918.309709189394</v>
      </c>
      <c r="D105" s="12">
        <f t="shared" si="13"/>
        <v>6918.309709189394</v>
      </c>
      <c r="E105" s="12">
        <v>92.5</v>
      </c>
      <c r="F105" s="12">
        <f t="shared" si="14"/>
        <v>3.8500000000000014</v>
      </c>
      <c r="G105" s="12">
        <f t="shared" si="12"/>
        <v>7079.457843841408</v>
      </c>
      <c r="H105" s="12">
        <f t="shared" si="15"/>
        <v>7079.457843841408</v>
      </c>
      <c r="I105" s="12">
        <f t="shared" si="16"/>
        <v>0</v>
      </c>
      <c r="J105" s="12">
        <f t="shared" si="18"/>
        <v>6918.309709189394</v>
      </c>
      <c r="K105" s="12"/>
      <c r="L105" s="12"/>
    </row>
    <row r="106" spans="1:12" ht="12" customHeight="1">
      <c r="A106" s="12">
        <v>93</v>
      </c>
      <c r="B106" s="12">
        <f t="shared" si="17"/>
        <v>3.8600000000000017</v>
      </c>
      <c r="C106" s="12">
        <f t="shared" si="11"/>
        <v>7244.359600749929</v>
      </c>
      <c r="D106" s="12">
        <f t="shared" si="13"/>
        <v>7244.359600749929</v>
      </c>
      <c r="E106" s="12">
        <v>93.5</v>
      </c>
      <c r="F106" s="12">
        <f t="shared" si="14"/>
        <v>3.870000000000002</v>
      </c>
      <c r="G106" s="12">
        <f t="shared" si="12"/>
        <v>7413.102413009217</v>
      </c>
      <c r="H106" s="12">
        <f t="shared" si="15"/>
        <v>7413.102413009217</v>
      </c>
      <c r="I106" s="12">
        <f t="shared" si="16"/>
        <v>7244.359600749929</v>
      </c>
      <c r="J106" s="12">
        <f t="shared" si="18"/>
        <v>0</v>
      </c>
      <c r="K106" s="12"/>
      <c r="L106" s="12"/>
    </row>
    <row r="107" spans="1:12" ht="12" customHeight="1">
      <c r="A107" s="12">
        <v>94</v>
      </c>
      <c r="B107" s="12">
        <f t="shared" si="17"/>
        <v>3.8800000000000017</v>
      </c>
      <c r="C107" s="12">
        <f t="shared" si="11"/>
        <v>7585.77575029188</v>
      </c>
      <c r="D107" s="12">
        <f t="shared" si="13"/>
        <v>7585.77575029188</v>
      </c>
      <c r="E107" s="12">
        <v>94.5</v>
      </c>
      <c r="F107" s="12">
        <f t="shared" si="14"/>
        <v>3.8900000000000015</v>
      </c>
      <c r="G107" s="12">
        <f t="shared" si="12"/>
        <v>7762.471166286946</v>
      </c>
      <c r="H107" s="12">
        <f t="shared" si="15"/>
        <v>7762.471166286946</v>
      </c>
      <c r="I107" s="12">
        <f t="shared" si="16"/>
        <v>0</v>
      </c>
      <c r="J107" s="12">
        <f t="shared" si="18"/>
        <v>7585.77575029188</v>
      </c>
      <c r="K107" s="12"/>
      <c r="L107" s="12"/>
    </row>
    <row r="108" spans="1:12" ht="12" customHeight="1">
      <c r="A108" s="12">
        <v>95</v>
      </c>
      <c r="B108" s="12">
        <f t="shared" si="17"/>
        <v>3.9000000000000017</v>
      </c>
      <c r="C108" s="12">
        <f t="shared" si="11"/>
        <v>7943.282347242858</v>
      </c>
      <c r="D108" s="12">
        <f t="shared" si="13"/>
        <v>7943.282347242858</v>
      </c>
      <c r="E108" s="12">
        <v>95.5</v>
      </c>
      <c r="F108" s="12">
        <f t="shared" si="14"/>
        <v>3.910000000000002</v>
      </c>
      <c r="G108" s="12">
        <f t="shared" si="12"/>
        <v>8128.305161641036</v>
      </c>
      <c r="H108" s="12">
        <f t="shared" si="15"/>
        <v>8128.305161641036</v>
      </c>
      <c r="I108" s="12">
        <f t="shared" si="16"/>
        <v>7943.282347242858</v>
      </c>
      <c r="J108" s="12">
        <f t="shared" si="18"/>
        <v>0</v>
      </c>
      <c r="K108" s="12"/>
      <c r="L108" s="12"/>
    </row>
    <row r="109" spans="1:12" ht="12" customHeight="1">
      <c r="A109" s="12">
        <v>96</v>
      </c>
      <c r="B109" s="12">
        <f t="shared" si="17"/>
        <v>3.9200000000000017</v>
      </c>
      <c r="C109" s="12">
        <f t="shared" si="11"/>
        <v>8317.637711026753</v>
      </c>
      <c r="D109" s="12">
        <f t="shared" si="13"/>
        <v>8317.637711026753</v>
      </c>
      <c r="E109" s="12">
        <v>96.5</v>
      </c>
      <c r="F109" s="12">
        <f t="shared" si="14"/>
        <v>3.9300000000000015</v>
      </c>
      <c r="G109" s="12">
        <f t="shared" si="12"/>
        <v>8511.380382023808</v>
      </c>
      <c r="H109" s="12">
        <f t="shared" si="15"/>
        <v>8511.380382023808</v>
      </c>
      <c r="I109" s="12">
        <f t="shared" si="16"/>
        <v>0</v>
      </c>
      <c r="J109" s="12">
        <f t="shared" si="18"/>
        <v>8317.637711026753</v>
      </c>
      <c r="K109" s="12"/>
      <c r="L109" s="12"/>
    </row>
    <row r="110" spans="1:12" ht="12" customHeight="1">
      <c r="A110" s="12">
        <v>97</v>
      </c>
      <c r="B110" s="12">
        <f t="shared" si="17"/>
        <v>3.9400000000000017</v>
      </c>
      <c r="C110" s="12">
        <f t="shared" si="11"/>
        <v>8709.63589956085</v>
      </c>
      <c r="D110" s="12">
        <f t="shared" si="13"/>
        <v>8709.63589956085</v>
      </c>
      <c r="E110" s="12">
        <v>97.5</v>
      </c>
      <c r="F110" s="12">
        <f t="shared" si="14"/>
        <v>3.950000000000002</v>
      </c>
      <c r="G110" s="12">
        <f t="shared" si="12"/>
        <v>8912.509381337499</v>
      </c>
      <c r="H110" s="12">
        <f t="shared" si="15"/>
        <v>8912.509381337499</v>
      </c>
      <c r="I110" s="12">
        <f t="shared" si="16"/>
        <v>8709.63589956085</v>
      </c>
      <c r="J110" s="12">
        <f t="shared" si="18"/>
        <v>0</v>
      </c>
      <c r="K110" s="12"/>
      <c r="L110" s="12"/>
    </row>
    <row r="111" spans="1:12" ht="12" customHeight="1">
      <c r="A111" s="12">
        <v>98</v>
      </c>
      <c r="B111" s="12">
        <f t="shared" si="17"/>
        <v>3.9600000000000017</v>
      </c>
      <c r="C111" s="12">
        <f t="shared" si="11"/>
        <v>9120.108393559141</v>
      </c>
      <c r="D111" s="12">
        <f t="shared" si="13"/>
        <v>9120.108393559141</v>
      </c>
      <c r="E111" s="12">
        <v>98.5</v>
      </c>
      <c r="F111" s="12">
        <f t="shared" si="14"/>
        <v>3.9700000000000015</v>
      </c>
      <c r="G111" s="12">
        <f t="shared" si="12"/>
        <v>9332.543007969954</v>
      </c>
      <c r="H111" s="12">
        <f t="shared" si="15"/>
        <v>9332.543007969954</v>
      </c>
      <c r="I111" s="12">
        <f t="shared" si="16"/>
        <v>0</v>
      </c>
      <c r="J111" s="12">
        <f t="shared" si="18"/>
        <v>9120.108393559141</v>
      </c>
      <c r="K111" s="12"/>
      <c r="L111" s="12"/>
    </row>
    <row r="112" spans="1:12" ht="12" customHeight="1">
      <c r="A112" s="12">
        <v>99</v>
      </c>
      <c r="B112" s="12">
        <f t="shared" si="17"/>
        <v>3.9800000000000018</v>
      </c>
      <c r="C112" s="12">
        <f t="shared" si="11"/>
        <v>9549.925860214404</v>
      </c>
      <c r="D112" s="12">
        <f t="shared" si="13"/>
        <v>9549.925860214404</v>
      </c>
      <c r="E112" s="12">
        <v>99.5</v>
      </c>
      <c r="F112" s="12">
        <f t="shared" si="14"/>
        <v>3.990000000000002</v>
      </c>
      <c r="G112" s="12">
        <f t="shared" si="12"/>
        <v>9772.372209558169</v>
      </c>
      <c r="H112" s="12">
        <f t="shared" si="15"/>
        <v>9772.372209558169</v>
      </c>
      <c r="I112" s="12">
        <f t="shared" si="16"/>
        <v>9549.925860214404</v>
      </c>
      <c r="J112" s="12">
        <f t="shared" si="18"/>
        <v>0</v>
      </c>
      <c r="K112" s="12"/>
      <c r="L112" s="12"/>
    </row>
    <row r="113" spans="1:12" ht="12" customHeight="1">
      <c r="A113" s="12">
        <v>100</v>
      </c>
      <c r="B113" s="12">
        <f t="shared" si="17"/>
        <v>4.000000000000002</v>
      </c>
      <c r="C113" s="12">
        <f t="shared" si="11"/>
        <v>10000.000000000044</v>
      </c>
      <c r="D113" s="12">
        <f t="shared" si="13"/>
        <v>10000.000000000044</v>
      </c>
      <c r="E113" s="12">
        <v>100.5</v>
      </c>
      <c r="F113" s="12">
        <f t="shared" si="14"/>
        <v>2.000000000000001</v>
      </c>
      <c r="G113" s="12">
        <f t="shared" si="12"/>
        <v>100.00000000000023</v>
      </c>
      <c r="H113" s="12">
        <f t="shared" si="15"/>
        <v>100.00000000000023</v>
      </c>
      <c r="I113" s="12">
        <f t="shared" si="16"/>
        <v>0</v>
      </c>
      <c r="J113" s="12">
        <f t="shared" si="18"/>
        <v>10000.000000000044</v>
      </c>
      <c r="K113" s="12"/>
      <c r="L113" s="12"/>
    </row>
  </sheetData>
  <sheetProtection/>
  <mergeCells count="5">
    <mergeCell ref="A1:L1"/>
    <mergeCell ref="D4:F4"/>
    <mergeCell ref="J4:K4"/>
    <mergeCell ref="J5:K5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Note</cp:lastModifiedBy>
  <dcterms:created xsi:type="dcterms:W3CDTF">2010-12-07T12:26:12Z</dcterms:created>
  <dcterms:modified xsi:type="dcterms:W3CDTF">2013-03-30T21:55:11Z</dcterms:modified>
  <cp:category/>
  <cp:version/>
  <cp:contentType/>
  <cp:contentStatus/>
</cp:coreProperties>
</file>