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95" windowHeight="5130" activeTab="1"/>
  </bookViews>
  <sheets>
    <sheet name="Instructions" sheetId="1" r:id="rId1"/>
    <sheet name="DealOrNoDeal" sheetId="2" r:id="rId2"/>
    <sheet name="Money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<sst xmlns="http://schemas.openxmlformats.org/spreadsheetml/2006/main" count="98" uniqueCount="98">
  <si>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Deal or No Deal</t>
  </si>
  <si>
    <t>8 envelopes are prepared with the 8 different amounts of money in them (use monopoly money or similar)</t>
  </si>
  <si>
    <t>The concept is the same as the game show, but I have adapted the game slightly for use in the classroom:</t>
  </si>
  <si>
    <t>Working either individually (for very small groups) or in pairs or teams, players must try to make the most money</t>
  </si>
  <si>
    <t xml:space="preserve">from successive games of Deal or No Deal.  </t>
  </si>
  <si>
    <t>Phase 1:</t>
  </si>
  <si>
    <t>The starting team is randomly selected and is given the 8 envelopes to choose from.  It must be made</t>
  </si>
  <si>
    <t>clear that whoever ends up with the final envelope gets to keep whatever money is inside, but any</t>
  </si>
  <si>
    <t xml:space="preserve">envelopes chosen during the course of the game are eliminated.  </t>
  </si>
  <si>
    <t>Phase 2:</t>
  </si>
  <si>
    <t xml:space="preserve">An envelope is chosen, the amount inside revealed and that amount eliminated from the board.  </t>
  </si>
  <si>
    <t xml:space="preserve">Money goes back to the host.  </t>
  </si>
  <si>
    <t>Phase 3:</t>
  </si>
  <si>
    <t>The twist here is that instead of a banker deciding what kind of deal to offer, all the other teams can</t>
  </si>
  <si>
    <t>Note: since the elimination of envelopes will constantly change the expected (mean average)</t>
  </si>
  <si>
    <t>value, the offers made by astute players should reflect this.  Trivially, you should not make an offer</t>
  </si>
  <si>
    <t>of £20 if the only envelopes left are £5 and £20 (conversely, you should always accept such an offer</t>
  </si>
  <si>
    <t>should it be made).  Also, in the long run accepting offers below the mean average or making offers</t>
  </si>
  <si>
    <t xml:space="preserve">above the mean average will be detrimental.  </t>
  </si>
  <si>
    <t xml:space="preserve">Teams are given an initial pot of money of £400.  They will use this to act as Banker during the game.  </t>
  </si>
  <si>
    <t>Any team may now offer the team with the envelopes a deal.  This team may choose to accept the</t>
  </si>
  <si>
    <t xml:space="preserve">best such deal, or - if they don't like any of them - to hold on to the envelopes for a second round.  </t>
  </si>
  <si>
    <t>If a deal is struck, the remaining envelopes are handed over to the team who won the bid, in exchange</t>
  </si>
  <si>
    <t xml:space="preserve">for the agreed amount, and the process is repeated.  </t>
  </si>
  <si>
    <t>Final Phase:</t>
  </si>
  <si>
    <t>Once all but one envelope has been eliminated, whichever team has posession of the last envelope</t>
  </si>
  <si>
    <t xml:space="preserve">gets to keep whatever money is in it.  </t>
  </si>
  <si>
    <t xml:space="preserve">make offers.  </t>
  </si>
  <si>
    <t>There is, of course, a large element of chance in this game, but the more times you have the opportunity</t>
  </si>
  <si>
    <t>to play, the more likely it is that good strategies will out-play bad, and those teams making astute deals</t>
  </si>
  <si>
    <t>will come out on top.  For this reason it is advisable, once students have got the hang of the game, to</t>
  </si>
  <si>
    <t xml:space="preserve">encourage them to play relatively quickly.  This also allows more teams the chance to start the round.  </t>
  </si>
  <si>
    <t>Money can be made in this game either by 'buying' a set of envelopes at a less-than-expectation price</t>
  </si>
  <si>
    <t xml:space="preserve">and going on to win more than you paid for them (which, done enough times, should give you a profit), </t>
  </si>
  <si>
    <t>or by buying at a decent price and selling on at a better one.  This generally works better if you are lucky</t>
  </si>
  <si>
    <t>with your eliminations, but more often than not eliminating envelopes increases the value of the</t>
  </si>
  <si>
    <t xml:space="preserve">remaining ones, since there will be fewer to choose from.  </t>
  </si>
  <si>
    <t>Example of play:</t>
  </si>
  <si>
    <t>Team 1 starts with the 8 envelopes.  They eliminate £100.  This slightly increases the expectation from £111 to £112,</t>
  </si>
  <si>
    <t xml:space="preserve">But since they are keen to play it safe and would rather take a definite £100 than risk less, they accept an offer of </t>
  </si>
  <si>
    <t xml:space="preserve">£100 from Team 2.  </t>
  </si>
  <si>
    <t>Team 2 eliminate £1, increasing the expectation to £131.  However, since the highest offer they are given is £120</t>
  </si>
  <si>
    <t xml:space="preserve">they hold on to the envelopes for one more round.  </t>
  </si>
  <si>
    <t>Next they eliminate £10 which puts the expectation up to £155.  Seeing a board dominated by reds, team 4 bid a</t>
  </si>
  <si>
    <t xml:space="preserve">Team 4 eliminate £200, which demoralises them, despite the fact that the expectation has only dipped to £144.  </t>
  </si>
  <si>
    <t xml:space="preserve">somewhat rash £170 and team 2 accept the deal.  Having paid £100 they have made £70 profit.  </t>
  </si>
  <si>
    <t>Team 1 offer them £120 and they take it.  Unfortunately they then eliminate £500, causing the expectation to</t>
  </si>
  <si>
    <t>plummet to £25.  They are only offered £15, so they continue.  This time they eliminate £5, are offered £30 by</t>
  </si>
  <si>
    <t>Team 2</t>
  </si>
  <si>
    <t xml:space="preserve">team 3 and accept (losing £90 overall on the transactions).  </t>
  </si>
  <si>
    <t xml:space="preserve">Team 3 eliminate £20 and win the final £50.  </t>
  </si>
  <si>
    <t>In summary:</t>
  </si>
  <si>
    <t>Team 1</t>
  </si>
  <si>
    <t>Team 4</t>
  </si>
  <si>
    <t>Team 3</t>
  </si>
  <si>
    <t>Up £10</t>
  </si>
  <si>
    <t xml:space="preserve">Not great, considering they started the round with the envelopes.  </t>
  </si>
  <si>
    <t>Up £70</t>
  </si>
  <si>
    <t xml:space="preserve">Due to an over-cautious team 1 and an under-cautious team 4.  </t>
  </si>
  <si>
    <t>Up £20</t>
  </si>
  <si>
    <t>Didn't risk much (worst case scenario would have been down £10)</t>
  </si>
  <si>
    <t>Down £50</t>
  </si>
  <si>
    <t xml:space="preserve">Overpaid team 2 early on, then accepted a too-low deal from team 1.  </t>
  </si>
  <si>
    <t>Amounts to use:</t>
  </si>
  <si>
    <t>(you may edit these here)</t>
  </si>
  <si>
    <t>Volatile</t>
  </si>
  <si>
    <t>Fixed</t>
  </si>
  <si>
    <t xml:space="preserve">Teams may bid to 'buy' the remaining boxes from each other after each elimination.  
Only the money in the final box is up for grabs.  </t>
  </si>
  <si>
    <t>Team A</t>
  </si>
  <si>
    <t>Team B</t>
  </si>
  <si>
    <t>Team C</t>
  </si>
  <si>
    <t>Team D</t>
  </si>
  <si>
    <r>
      <rPr>
        <b/>
        <sz val="10"/>
        <color indexed="8"/>
        <rFont val="Calibri"/>
        <family val="2"/>
      </rPr>
      <t>Expected Outcome:</t>
    </r>
    <r>
      <rPr>
        <sz val="10"/>
        <color indexed="8"/>
        <rFont val="Calibri"/>
        <family val="2"/>
      </rPr>
      <t xml:space="preserve">
(click to show/hide)</t>
    </r>
  </si>
  <si>
    <t>Version 2: With physical money</t>
  </si>
  <si>
    <t>Version 1: With virtual money</t>
  </si>
  <si>
    <t>With this version, the teams' money is kept track of on-screen.  The amounts can be modified using the spinners</t>
  </si>
  <si>
    <t xml:space="preserve">or by typing in new values directly.  Each team starts with £400.  Rules of the game identical: see below.  </t>
  </si>
  <si>
    <t>How to play:</t>
  </si>
  <si>
    <t xml:space="preserve">When we're playing games, it can be useful for the teacher to know what's coming up, even for a random game.  </t>
  </si>
  <si>
    <t>If you would like to be involved in this kind of underhanded subterfuge, read on…</t>
  </si>
  <si>
    <t xml:space="preserve">Since one of the primary ways to make money in this game is to make good deals with your opponent teams, </t>
  </si>
  <si>
    <t xml:space="preserve">either eliminating risk when you can't afford it or paying cut price for a set of boxes that you're prepared to </t>
  </si>
  <si>
    <t>take a gamble on, the final box is often less important to know than what the expectation (average expected</t>
  </si>
  <si>
    <t xml:space="preserve">value) will change to from one elimination to the next.  </t>
  </si>
  <si>
    <t>There is a box with some instructions on the DealOrNoDeal sheet that looks like this:</t>
  </si>
  <si>
    <t>Use the spinners above to change the totals for each team.  Teams can sell the boxes to one another, or win money from the last remaining box</t>
  </si>
  <si>
    <t>Use the spinners above to change the totals for each team.  Teams can sell the boxes to one another, or win money from the last remaining box.</t>
  </si>
  <si>
    <t>Or sometimes, like this:</t>
  </si>
  <si>
    <t>If you see the version with no full stop at the end displayed, that's an indication that you should sell</t>
  </si>
  <si>
    <t xml:space="preserve">off the boxes if you get a decent deal, because the expectation is about to drop.  </t>
  </si>
  <si>
    <t>If the full stop is still there, the expectation will increase with the next elimination, so hang on to</t>
  </si>
  <si>
    <t xml:space="preserve">the boxes till after you open the next box.  </t>
  </si>
  <si>
    <t>Note: This small piece of information doesn't tell you exactly which box will go next, or which will</t>
  </si>
  <si>
    <t>be left at the end, but especially when you have eliminated most of the boxes you should be able to</t>
  </si>
  <si>
    <t xml:space="preserve">interpret an increase or decrease in expectation based on the boxes remaining.  </t>
  </si>
  <si>
    <t>Teacher's Cheat:</t>
  </si>
  <si>
    <t>Equivalently, if you see the full stop and the boxes are not yours, you should try to acquire them, as</t>
  </si>
  <si>
    <t xml:space="preserve">they are about to increase in value.  Or if you don't see a full stop, hold back as they will drop in value.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</si>
</sst>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  <numFmt numFmtId="166" formatCode="&quot;£&quot;#,##0.000"/>
    <numFmt numFmtId="167" formatCode="&quot;£&quot;#,##0.0"/>
    <numFmt numFmtId="168" formatCode="&quot;£&quot;#,##0"/>
    <numFmt numFmtId="169" formatCode="_-&quot;£&quot;* #,##0_-;\-&quot;£&quot;* #,##0_-;_-&quot;£&quot;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b/>
      <sz val="16"/>
      <color indexed="10"/>
      <name val="Calibri"/>
      <family val="2"/>
    </font>
    <font>
      <b/>
      <sz val="24"/>
      <color indexed="9"/>
      <name val="Calibri"/>
      <family val="2"/>
    </font>
    <font>
      <sz val="11"/>
      <name val="Calibri"/>
      <family val="2"/>
    </font>
    <font>
      <i/>
      <sz val="9"/>
      <color indexed="56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6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0"/>
      <name val="Calibri"/>
      <family val="2"/>
    </font>
    <font>
      <i/>
      <sz val="9"/>
      <color theme="3" tint="-0.4999699890613556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  <xf numFmtId="168" fontId="33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168" fontId="49" fillId="33" borderId="0" xfId="44" applyNumberFormat="1" applyFont="1" applyFill="1" applyAlignment="1">
      <alignment horizontal="center" shrinkToFit="1"/>
    </xf>
    <xf numFmtId="168" fontId="49" fillId="34" borderId="10" xfId="44" applyNumberFormat="1" applyFont="1" applyFill="1" applyBorder="1" applyAlignment="1">
      <alignment horizontal="center" shrinkToFit="1"/>
    </xf>
    <xf numFmtId="0" fontId="33" fillId="0" borderId="0" xfId="0" applyFont="1" applyAlignment="1">
      <alignment/>
    </xf>
    <xf numFmtId="168" fontId="50" fillId="35" borderId="11" xfId="0" applyNumberFormat="1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1" fillId="33" borderId="0" xfId="0" applyFont="1" applyFill="1" applyAlignment="1">
      <alignment horizontal="center" vertical="top"/>
    </xf>
    <xf numFmtId="0" fontId="47" fillId="0" borderId="10" xfId="0" applyFont="1" applyBorder="1" applyAlignment="1">
      <alignment/>
    </xf>
    <xf numFmtId="0" fontId="0" fillId="33" borderId="0" xfId="0" applyFill="1" applyAlignment="1">
      <alignment horizontal="left" vertical="top" wrapText="1"/>
    </xf>
    <xf numFmtId="0" fontId="52" fillId="33" borderId="0" xfId="0" applyFont="1" applyFill="1" applyAlignment="1">
      <alignment horizontal="center" vertical="center" wrapText="1"/>
    </xf>
    <xf numFmtId="0" fontId="53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168" fontId="23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vertical="top" wrapText="1"/>
    </xf>
    <xf numFmtId="169" fontId="52" fillId="36" borderId="15" xfId="44" applyNumberFormat="1" applyFont="1" applyFill="1" applyBorder="1" applyAlignment="1">
      <alignment horizontal="center" shrinkToFit="1"/>
    </xf>
    <xf numFmtId="169" fontId="52" fillId="36" borderId="16" xfId="44" applyNumberFormat="1" applyFont="1" applyFill="1" applyBorder="1" applyAlignment="1">
      <alignment horizontal="center" shrinkToFit="1"/>
    </xf>
    <xf numFmtId="169" fontId="52" fillId="37" borderId="15" xfId="44" applyNumberFormat="1" applyFont="1" applyFill="1" applyBorder="1" applyAlignment="1">
      <alignment horizontal="center" shrinkToFit="1"/>
    </xf>
    <xf numFmtId="169" fontId="52" fillId="37" borderId="16" xfId="44" applyNumberFormat="1" applyFont="1" applyFill="1" applyBorder="1" applyAlignment="1">
      <alignment horizontal="center" shrinkToFit="1"/>
    </xf>
    <xf numFmtId="169" fontId="52" fillId="38" borderId="15" xfId="44" applyNumberFormat="1" applyFont="1" applyFill="1" applyBorder="1" applyAlignment="1">
      <alignment horizontal="center" shrinkToFit="1"/>
    </xf>
    <xf numFmtId="169" fontId="52" fillId="38" borderId="16" xfId="44" applyNumberFormat="1" applyFont="1" applyFill="1" applyBorder="1" applyAlignment="1">
      <alignment horizontal="center" shrinkToFit="1"/>
    </xf>
    <xf numFmtId="169" fontId="52" fillId="34" borderId="15" xfId="44" applyNumberFormat="1" applyFont="1" applyFill="1" applyBorder="1" applyAlignment="1">
      <alignment horizontal="center" shrinkToFit="1"/>
    </xf>
    <xf numFmtId="169" fontId="52" fillId="34" borderId="16" xfId="44" applyNumberFormat="1" applyFont="1" applyFill="1" applyBorder="1" applyAlignment="1">
      <alignment horizontal="center" shrinkToFit="1"/>
    </xf>
    <xf numFmtId="0" fontId="52" fillId="36" borderId="17" xfId="0" applyFont="1" applyFill="1" applyBorder="1" applyAlignment="1">
      <alignment horizontal="center"/>
    </xf>
    <xf numFmtId="0" fontId="52" fillId="36" borderId="18" xfId="0" applyFont="1" applyFill="1" applyBorder="1" applyAlignment="1">
      <alignment horizontal="center"/>
    </xf>
    <xf numFmtId="0" fontId="52" fillId="37" borderId="17" xfId="0" applyFont="1" applyFill="1" applyBorder="1" applyAlignment="1">
      <alignment horizontal="center"/>
    </xf>
    <xf numFmtId="0" fontId="52" fillId="37" borderId="18" xfId="0" applyFont="1" applyFill="1" applyBorder="1" applyAlignment="1">
      <alignment horizontal="center"/>
    </xf>
    <xf numFmtId="0" fontId="52" fillId="38" borderId="17" xfId="0" applyFont="1" applyFill="1" applyBorder="1" applyAlignment="1">
      <alignment horizontal="center"/>
    </xf>
    <xf numFmtId="0" fontId="52" fillId="38" borderId="18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top"/>
    </xf>
    <xf numFmtId="0" fontId="47" fillId="33" borderId="19" xfId="0" applyFont="1" applyFill="1" applyBorder="1" applyAlignment="1">
      <alignment horizontal="left" vertical="top" wrapText="1"/>
    </xf>
    <xf numFmtId="0" fontId="47" fillId="33" borderId="20" xfId="0" applyFont="1" applyFill="1" applyBorder="1" applyAlignment="1">
      <alignment horizontal="left" vertical="top" wrapText="1"/>
    </xf>
    <xf numFmtId="0" fontId="47" fillId="33" borderId="21" xfId="0" applyFont="1" applyFill="1" applyBorder="1" applyAlignment="1">
      <alignment horizontal="left" vertical="top" wrapText="1"/>
    </xf>
    <xf numFmtId="0" fontId="47" fillId="33" borderId="22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23" xfId="0" applyFont="1" applyFill="1" applyBorder="1" applyAlignment="1">
      <alignment horizontal="left" vertical="top" wrapText="1"/>
    </xf>
    <xf numFmtId="0" fontId="47" fillId="33" borderId="24" xfId="0" applyFont="1" applyFill="1" applyBorder="1" applyAlignment="1">
      <alignment horizontal="left" vertical="top" wrapText="1"/>
    </xf>
    <xf numFmtId="0" fontId="47" fillId="33" borderId="25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FFFF00"/>
        </patternFill>
      </fill>
    </dxf>
    <dxf>
      <fill>
        <patternFill>
          <bgColor theme="3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name val="Cambria"/>
        <color theme="0"/>
      </font>
      <fill>
        <patternFill patternType="solid">
          <fgColor indexed="65"/>
          <bgColor theme="1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3" tint="0.3999499976634979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3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solid">
          <fgColor indexed="65"/>
          <bgColor theme="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142875</xdr:rowOff>
    </xdr:from>
    <xdr:to>
      <xdr:col>5</xdr:col>
      <xdr:colOff>447675</xdr:colOff>
      <xdr:row>5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2019300" y="800100"/>
          <a:ext cx="914400" cy="609600"/>
        </a:xfrm>
        <a:prstGeom prst="rect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below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eliminate the next box</a:t>
          </a:r>
        </a:p>
      </xdr:txBody>
    </xdr:sp>
    <xdr:clientData/>
  </xdr:twoCellAnchor>
  <xdr:twoCellAnchor>
    <xdr:from>
      <xdr:col>6</xdr:col>
      <xdr:colOff>600075</xdr:colOff>
      <xdr:row>1</xdr:row>
      <xdr:rowOff>342900</xdr:rowOff>
    </xdr:from>
    <xdr:to>
      <xdr:col>7</xdr:col>
      <xdr:colOff>85725</xdr:colOff>
      <xdr:row>2</xdr:row>
      <xdr:rowOff>180975</xdr:rowOff>
    </xdr:to>
    <xdr:sp>
      <xdr:nvSpPr>
        <xdr:cNvPr id="2" name="Straight Arrow Connector 3"/>
        <xdr:cNvSpPr>
          <a:spLocks/>
        </xdr:cNvSpPr>
      </xdr:nvSpPr>
      <xdr:spPr>
        <a:xfrm>
          <a:off x="3695700" y="390525"/>
          <a:ext cx="95250" cy="2476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1</xdr:row>
      <xdr:rowOff>19050</xdr:rowOff>
    </xdr:from>
    <xdr:to>
      <xdr:col>22</xdr:col>
      <xdr:colOff>266700</xdr:colOff>
      <xdr:row>1</xdr:row>
      <xdr:rowOff>219075</xdr:rowOff>
    </xdr:to>
    <xdr:sp macro="[0]!addtoA">
      <xdr:nvSpPr>
        <xdr:cNvPr id="3" name="Down Arrow Callout 2"/>
        <xdr:cNvSpPr>
          <a:spLocks/>
        </xdr:cNvSpPr>
      </xdr:nvSpPr>
      <xdr:spPr>
        <a:xfrm>
          <a:off x="4714875" y="66675"/>
          <a:ext cx="542925" cy="200025"/>
        </a:xfrm>
        <a:prstGeom prst="downArrowCallout">
          <a:avLst>
            <a:gd name="adj1" fmla="val 14976"/>
            <a:gd name="adj2" fmla="val -9018"/>
            <a:gd name="adj3" fmla="val 25000"/>
            <a:gd name="adj4" fmla="val -4509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 winning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to:</a:t>
          </a:r>
        </a:p>
      </xdr:txBody>
    </xdr:sp>
    <xdr:clientData/>
  </xdr:twoCellAnchor>
  <xdr:twoCellAnchor>
    <xdr:from>
      <xdr:col>23</xdr:col>
      <xdr:colOff>19050</xdr:colOff>
      <xdr:row>1</xdr:row>
      <xdr:rowOff>28575</xdr:rowOff>
    </xdr:from>
    <xdr:to>
      <xdr:col>24</xdr:col>
      <xdr:colOff>266700</xdr:colOff>
      <xdr:row>1</xdr:row>
      <xdr:rowOff>228600</xdr:rowOff>
    </xdr:to>
    <xdr:sp macro="[0]!addtoB">
      <xdr:nvSpPr>
        <xdr:cNvPr id="4" name="Down Arrow Callout 15"/>
        <xdr:cNvSpPr>
          <a:spLocks/>
        </xdr:cNvSpPr>
      </xdr:nvSpPr>
      <xdr:spPr>
        <a:xfrm>
          <a:off x="5305425" y="76200"/>
          <a:ext cx="542925" cy="200025"/>
        </a:xfrm>
        <a:prstGeom prst="downArrowCallout">
          <a:avLst>
            <a:gd name="adj1" fmla="val 14976"/>
            <a:gd name="adj2" fmla="val -9018"/>
            <a:gd name="adj3" fmla="val 25000"/>
            <a:gd name="adj4" fmla="val -4509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 winning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to:</a:t>
          </a:r>
        </a:p>
      </xdr:txBody>
    </xdr:sp>
    <xdr:clientData/>
  </xdr:twoCellAnchor>
  <xdr:twoCellAnchor>
    <xdr:from>
      <xdr:col>25</xdr:col>
      <xdr:colOff>28575</xdr:colOff>
      <xdr:row>1</xdr:row>
      <xdr:rowOff>19050</xdr:rowOff>
    </xdr:from>
    <xdr:to>
      <xdr:col>26</xdr:col>
      <xdr:colOff>276225</xdr:colOff>
      <xdr:row>1</xdr:row>
      <xdr:rowOff>219075</xdr:rowOff>
    </xdr:to>
    <xdr:sp macro="[0]!addtoC">
      <xdr:nvSpPr>
        <xdr:cNvPr id="5" name="Down Arrow Callout 16"/>
        <xdr:cNvSpPr>
          <a:spLocks/>
        </xdr:cNvSpPr>
      </xdr:nvSpPr>
      <xdr:spPr>
        <a:xfrm>
          <a:off x="5905500" y="66675"/>
          <a:ext cx="542925" cy="200025"/>
        </a:xfrm>
        <a:prstGeom prst="downArrowCallout">
          <a:avLst>
            <a:gd name="adj1" fmla="val 14976"/>
            <a:gd name="adj2" fmla="val -9018"/>
            <a:gd name="adj3" fmla="val 25000"/>
            <a:gd name="adj4" fmla="val -4509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 winning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to:</a:t>
          </a:r>
        </a:p>
      </xdr:txBody>
    </xdr:sp>
    <xdr:clientData/>
  </xdr:twoCellAnchor>
  <xdr:twoCellAnchor>
    <xdr:from>
      <xdr:col>27</xdr:col>
      <xdr:colOff>19050</xdr:colOff>
      <xdr:row>1</xdr:row>
      <xdr:rowOff>19050</xdr:rowOff>
    </xdr:from>
    <xdr:to>
      <xdr:col>28</xdr:col>
      <xdr:colOff>266700</xdr:colOff>
      <xdr:row>1</xdr:row>
      <xdr:rowOff>209550</xdr:rowOff>
    </xdr:to>
    <xdr:sp macro="[0]!addtoD">
      <xdr:nvSpPr>
        <xdr:cNvPr id="6" name="Down Arrow Callout 17"/>
        <xdr:cNvSpPr>
          <a:spLocks/>
        </xdr:cNvSpPr>
      </xdr:nvSpPr>
      <xdr:spPr>
        <a:xfrm>
          <a:off x="6486525" y="66675"/>
          <a:ext cx="542925" cy="190500"/>
        </a:xfrm>
        <a:prstGeom prst="downArrowCallout">
          <a:avLst>
            <a:gd name="adj1" fmla="val 14976"/>
            <a:gd name="adj2" fmla="val -9018"/>
            <a:gd name="adj3" fmla="val 25000"/>
            <a:gd name="adj4" fmla="val -4509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 winning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to:</a:t>
          </a:r>
        </a:p>
      </xdr:txBody>
    </xdr:sp>
    <xdr:clientData/>
  </xdr:twoCellAnchor>
  <xdr:twoCellAnchor>
    <xdr:from>
      <xdr:col>7</xdr:col>
      <xdr:colOff>619125</xdr:colOff>
      <xdr:row>1</xdr:row>
      <xdr:rowOff>314325</xdr:rowOff>
    </xdr:from>
    <xdr:to>
      <xdr:col>20</xdr:col>
      <xdr:colOff>0</xdr:colOff>
      <xdr:row>2</xdr:row>
      <xdr:rowOff>200025</xdr:rowOff>
    </xdr:to>
    <xdr:sp macro="[0]!ResetValues">
      <xdr:nvSpPr>
        <xdr:cNvPr id="7" name="Bevel 4"/>
        <xdr:cNvSpPr>
          <a:spLocks/>
        </xdr:cNvSpPr>
      </xdr:nvSpPr>
      <xdr:spPr>
        <a:xfrm>
          <a:off x="4324350" y="361950"/>
          <a:ext cx="352425" cy="295275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Reset values</a:t>
          </a:r>
        </a:p>
      </xdr:txBody>
    </xdr:sp>
    <xdr:clientData/>
  </xdr:twoCellAnchor>
  <xdr:twoCellAnchor>
    <xdr:from>
      <xdr:col>6</xdr:col>
      <xdr:colOff>200025</xdr:colOff>
      <xdr:row>9</xdr:row>
      <xdr:rowOff>0</xdr:rowOff>
    </xdr:from>
    <xdr:to>
      <xdr:col>7</xdr:col>
      <xdr:colOff>447675</xdr:colOff>
      <xdr:row>10</xdr:row>
      <xdr:rowOff>76200</xdr:rowOff>
    </xdr:to>
    <xdr:sp macro="[0]!resetgame">
      <xdr:nvSpPr>
        <xdr:cNvPr id="8" name="Bevel 19"/>
        <xdr:cNvSpPr>
          <a:spLocks/>
        </xdr:cNvSpPr>
      </xdr:nvSpPr>
      <xdr:spPr>
        <a:xfrm>
          <a:off x="3295650" y="2124075"/>
          <a:ext cx="857250" cy="371475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Reset Boxes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142875</xdr:colOff>
      <xdr:row>8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238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10</xdr:col>
      <xdr:colOff>142875</xdr:colOff>
      <xdr:row>16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6238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10</xdr:col>
      <xdr:colOff>219075</xdr:colOff>
      <xdr:row>24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63150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10</xdr:col>
      <xdr:colOff>219075</xdr:colOff>
      <xdr:row>32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0"/>
          <a:ext cx="63150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180975</xdr:colOff>
      <xdr:row>40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86500"/>
          <a:ext cx="6276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10</xdr:col>
      <xdr:colOff>180975</xdr:colOff>
      <xdr:row>48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810500"/>
          <a:ext cx="6276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10</xdr:col>
      <xdr:colOff>180975</xdr:colOff>
      <xdr:row>56</xdr:row>
      <xdr:rowOff>123825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334500"/>
          <a:ext cx="6276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R100"/>
  <sheetViews>
    <sheetView zoomScalePageLayoutView="0" workbookViewId="0" topLeftCell="B73">
      <selection activeCell="B73" sqref="B73"/>
    </sheetView>
  </sheetViews>
  <sheetFormatPr defaultColWidth="9.140625" defaultRowHeight="15"/>
  <sheetData>
    <row r="2" ht="15">
      <c r="B2" s="1" t="s">
        <v>0</v>
      </c>
    </row>
    <row r="3" ht="15">
      <c r="M3" s="1" t="s">
        <v>63</v>
      </c>
    </row>
    <row r="4" spans="2:18" ht="15">
      <c r="B4" t="s">
        <v>2</v>
      </c>
      <c r="M4" s="14">
        <v>1</v>
      </c>
      <c r="N4" s="8">
        <f>SMALL($M$4:$M$11,O4)</f>
        <v>1</v>
      </c>
      <c r="O4" s="8">
        <v>1</v>
      </c>
      <c r="P4" s="8">
        <f ca="1">RAND()</f>
        <v>0.27815611228634707</v>
      </c>
      <c r="Q4" s="8">
        <f>SMALL($P$4:$P$11,O4)</f>
        <v>0.18012291558319293</v>
      </c>
      <c r="R4" s="8">
        <f aca="true" t="shared" si="0" ref="R4:R11">LOOKUP(MATCH(Q4,$P$4:$P$11,0),$O$4:$O$11,$N$4:$N$11)</f>
        <v>200</v>
      </c>
    </row>
    <row r="5" spans="13:18" ht="15">
      <c r="M5" s="14">
        <v>5</v>
      </c>
      <c r="N5" s="8">
        <f aca="true" t="shared" si="1" ref="N5:N11">SMALL($M$4:$M$11,O5)</f>
        <v>5</v>
      </c>
      <c r="O5" s="8">
        <v>2</v>
      </c>
      <c r="P5" s="8">
        <f aca="true" ca="1" t="shared" si="2" ref="P5:P11">RAND()</f>
        <v>0.7324062601434617</v>
      </c>
      <c r="Q5" s="8">
        <f aca="true" t="shared" si="3" ref="Q5:Q11">SMALL($P$4:$P$11,O5)</f>
        <v>0.24879671551155214</v>
      </c>
      <c r="R5" s="8">
        <f t="shared" si="0"/>
        <v>100</v>
      </c>
    </row>
    <row r="6" spans="2:18" ht="15">
      <c r="B6" s="1" t="s">
        <v>74</v>
      </c>
      <c r="M6" s="14">
        <v>10</v>
      </c>
      <c r="N6" s="8">
        <f t="shared" si="1"/>
        <v>10</v>
      </c>
      <c r="O6" s="8">
        <v>3</v>
      </c>
      <c r="P6" s="8">
        <f ca="1" t="shared" si="2"/>
        <v>0.9774323232698154</v>
      </c>
      <c r="Q6" s="8">
        <f t="shared" si="3"/>
        <v>0.27815611228634707</v>
      </c>
      <c r="R6" s="8">
        <f t="shared" si="0"/>
        <v>1</v>
      </c>
    </row>
    <row r="7" spans="2:18" ht="15">
      <c r="B7" t="s">
        <v>75</v>
      </c>
      <c r="M7" s="14">
        <v>20</v>
      </c>
      <c r="N7" s="8">
        <f t="shared" si="1"/>
        <v>20</v>
      </c>
      <c r="O7" s="8">
        <v>4</v>
      </c>
      <c r="P7" s="8">
        <f ca="1" t="shared" si="2"/>
        <v>0.8743462394261713</v>
      </c>
      <c r="Q7" s="8">
        <f t="shared" si="3"/>
        <v>0.36990398930092727</v>
      </c>
      <c r="R7" s="8">
        <f t="shared" si="0"/>
        <v>500</v>
      </c>
    </row>
    <row r="8" spans="2:18" ht="15">
      <c r="B8" t="s">
        <v>76</v>
      </c>
      <c r="M8" s="14">
        <v>50</v>
      </c>
      <c r="N8" s="8">
        <f t="shared" si="1"/>
        <v>50</v>
      </c>
      <c r="O8" s="8">
        <v>5</v>
      </c>
      <c r="P8" s="8">
        <f ca="1" t="shared" si="2"/>
        <v>0.8018828677999432</v>
      </c>
      <c r="Q8" s="8">
        <f t="shared" si="3"/>
        <v>0.7324062601434617</v>
      </c>
      <c r="R8" s="8">
        <f t="shared" si="0"/>
        <v>5</v>
      </c>
    </row>
    <row r="9" spans="13:18" ht="15">
      <c r="M9" s="14">
        <v>100</v>
      </c>
      <c r="N9" s="8">
        <f t="shared" si="1"/>
        <v>100</v>
      </c>
      <c r="O9" s="8">
        <v>6</v>
      </c>
      <c r="P9" s="8">
        <f ca="1" t="shared" si="2"/>
        <v>0.24879671551155214</v>
      </c>
      <c r="Q9" s="8">
        <f t="shared" si="3"/>
        <v>0.8018828677999432</v>
      </c>
      <c r="R9" s="8">
        <f t="shared" si="0"/>
        <v>50</v>
      </c>
    </row>
    <row r="10" spans="2:18" ht="15">
      <c r="B10" s="1" t="s">
        <v>73</v>
      </c>
      <c r="M10" s="14">
        <v>200</v>
      </c>
      <c r="N10" s="8">
        <f t="shared" si="1"/>
        <v>200</v>
      </c>
      <c r="O10" s="8">
        <v>7</v>
      </c>
      <c r="P10" s="8">
        <f ca="1" t="shared" si="2"/>
        <v>0.18012291558319293</v>
      </c>
      <c r="Q10" s="8">
        <f t="shared" si="3"/>
        <v>0.8743462394261713</v>
      </c>
      <c r="R10" s="8">
        <f t="shared" si="0"/>
        <v>20</v>
      </c>
    </row>
    <row r="11" spans="2:18" ht="15">
      <c r="B11" t="s">
        <v>1</v>
      </c>
      <c r="M11" s="14">
        <v>500</v>
      </c>
      <c r="N11" s="8">
        <f t="shared" si="1"/>
        <v>500</v>
      </c>
      <c r="O11" s="8">
        <v>8</v>
      </c>
      <c r="P11" s="8">
        <f ca="1" t="shared" si="2"/>
        <v>0.36990398930092727</v>
      </c>
      <c r="Q11" s="8">
        <f t="shared" si="3"/>
        <v>0.9774323232698154</v>
      </c>
      <c r="R11" s="8">
        <f t="shared" si="0"/>
        <v>10</v>
      </c>
    </row>
    <row r="12" spans="2:13" ht="15">
      <c r="B12" t="s">
        <v>3</v>
      </c>
      <c r="M12" s="1" t="s">
        <v>64</v>
      </c>
    </row>
    <row r="13" ht="15">
      <c r="B13" t="s">
        <v>4</v>
      </c>
    </row>
    <row r="15" ht="15">
      <c r="B15" s="1" t="s">
        <v>77</v>
      </c>
    </row>
    <row r="16" ht="15">
      <c r="B16" t="s">
        <v>5</v>
      </c>
    </row>
    <row r="17" ht="15">
      <c r="C17" t="s">
        <v>19</v>
      </c>
    </row>
    <row r="18" ht="15">
      <c r="C18" t="s">
        <v>6</v>
      </c>
    </row>
    <row r="19" ht="15">
      <c r="C19" t="s">
        <v>7</v>
      </c>
    </row>
    <row r="20" ht="15">
      <c r="C20" t="s">
        <v>8</v>
      </c>
    </row>
    <row r="21" ht="15">
      <c r="B21" t="s">
        <v>9</v>
      </c>
    </row>
    <row r="22" ht="15">
      <c r="C22" t="s">
        <v>10</v>
      </c>
    </row>
    <row r="23" ht="15">
      <c r="C23" t="s">
        <v>11</v>
      </c>
    </row>
    <row r="24" ht="15">
      <c r="B24" t="s">
        <v>12</v>
      </c>
    </row>
    <row r="25" ht="15">
      <c r="C25" t="s">
        <v>20</v>
      </c>
    </row>
    <row r="26" ht="15">
      <c r="C26" t="s">
        <v>21</v>
      </c>
    </row>
    <row r="27" ht="15">
      <c r="C27" t="s">
        <v>22</v>
      </c>
    </row>
    <row r="28" ht="15">
      <c r="C28" t="s">
        <v>23</v>
      </c>
    </row>
    <row r="29" ht="15">
      <c r="B29" t="s">
        <v>24</v>
      </c>
    </row>
    <row r="30" ht="15">
      <c r="C30" t="s">
        <v>25</v>
      </c>
    </row>
    <row r="31" ht="15">
      <c r="C31" t="s">
        <v>26</v>
      </c>
    </row>
    <row r="33" ht="15">
      <c r="C33" t="s">
        <v>13</v>
      </c>
    </row>
    <row r="34" ht="15">
      <c r="C34" t="s">
        <v>27</v>
      </c>
    </row>
    <row r="36" ht="15">
      <c r="C36" t="s">
        <v>14</v>
      </c>
    </row>
    <row r="37" ht="15">
      <c r="C37" t="s">
        <v>15</v>
      </c>
    </row>
    <row r="38" ht="15">
      <c r="C38" t="s">
        <v>16</v>
      </c>
    </row>
    <row r="39" ht="15">
      <c r="C39" t="s">
        <v>17</v>
      </c>
    </row>
    <row r="40" ht="15">
      <c r="C40" t="s">
        <v>18</v>
      </c>
    </row>
    <row r="42" ht="15">
      <c r="C42" t="s">
        <v>28</v>
      </c>
    </row>
    <row r="43" ht="15">
      <c r="C43" t="s">
        <v>29</v>
      </c>
    </row>
    <row r="44" ht="15">
      <c r="C44" t="s">
        <v>30</v>
      </c>
    </row>
    <row r="45" ht="15">
      <c r="C45" t="s">
        <v>31</v>
      </c>
    </row>
    <row r="47" ht="15">
      <c r="C47" t="s">
        <v>32</v>
      </c>
    </row>
    <row r="48" ht="15">
      <c r="C48" t="s">
        <v>33</v>
      </c>
    </row>
    <row r="49" ht="15">
      <c r="C49" t="s">
        <v>34</v>
      </c>
    </row>
    <row r="50" ht="15">
      <c r="C50" t="s">
        <v>35</v>
      </c>
    </row>
    <row r="51" ht="15">
      <c r="C51" t="s">
        <v>36</v>
      </c>
    </row>
    <row r="53" ht="15">
      <c r="B53" t="s">
        <v>37</v>
      </c>
    </row>
    <row r="55" ht="15">
      <c r="C55" t="s">
        <v>38</v>
      </c>
    </row>
    <row r="56" ht="15">
      <c r="C56" t="s">
        <v>39</v>
      </c>
    </row>
    <row r="57" ht="15">
      <c r="C57" t="s">
        <v>40</v>
      </c>
    </row>
    <row r="58" ht="15">
      <c r="C58" t="s">
        <v>41</v>
      </c>
    </row>
    <row r="59" ht="15">
      <c r="C59" t="s">
        <v>42</v>
      </c>
    </row>
    <row r="60" ht="15">
      <c r="C60" t="s">
        <v>43</v>
      </c>
    </row>
    <row r="61" ht="15">
      <c r="C61" t="s">
        <v>45</v>
      </c>
    </row>
    <row r="62" ht="15">
      <c r="C62" t="s">
        <v>44</v>
      </c>
    </row>
    <row r="63" ht="15">
      <c r="C63" t="s">
        <v>46</v>
      </c>
    </row>
    <row r="64" ht="15">
      <c r="C64" t="s">
        <v>47</v>
      </c>
    </row>
    <row r="65" ht="15">
      <c r="C65" t="s">
        <v>49</v>
      </c>
    </row>
    <row r="66" ht="15">
      <c r="C66" t="s">
        <v>50</v>
      </c>
    </row>
    <row r="68" spans="3:7" ht="15">
      <c r="C68" t="s">
        <v>51</v>
      </c>
      <c r="E68" t="s">
        <v>52</v>
      </c>
      <c r="F68" t="s">
        <v>55</v>
      </c>
      <c r="G68" t="s">
        <v>56</v>
      </c>
    </row>
    <row r="69" spans="5:7" ht="15">
      <c r="E69" t="s">
        <v>48</v>
      </c>
      <c r="F69" t="s">
        <v>57</v>
      </c>
      <c r="G69" t="s">
        <v>58</v>
      </c>
    </row>
    <row r="70" spans="5:7" ht="15">
      <c r="E70" t="s">
        <v>54</v>
      </c>
      <c r="F70" t="s">
        <v>59</v>
      </c>
      <c r="G70" t="s">
        <v>60</v>
      </c>
    </row>
    <row r="71" spans="5:7" ht="15">
      <c r="E71" t="s">
        <v>53</v>
      </c>
      <c r="F71" t="s">
        <v>61</v>
      </c>
      <c r="G71" t="s">
        <v>62</v>
      </c>
    </row>
    <row r="73" ht="15">
      <c r="B73" s="1" t="s">
        <v>95</v>
      </c>
    </row>
    <row r="74" ht="15">
      <c r="C74" t="s">
        <v>78</v>
      </c>
    </row>
    <row r="75" ht="15">
      <c r="C75" t="s">
        <v>79</v>
      </c>
    </row>
    <row r="77" ht="15">
      <c r="C77" t="s">
        <v>80</v>
      </c>
    </row>
    <row r="78" ht="15">
      <c r="C78" t="s">
        <v>81</v>
      </c>
    </row>
    <row r="79" ht="15">
      <c r="C79" t="s">
        <v>82</v>
      </c>
    </row>
    <row r="80" ht="15">
      <c r="C80" t="s">
        <v>83</v>
      </c>
    </row>
    <row r="81" ht="15">
      <c r="C81" t="s">
        <v>84</v>
      </c>
    </row>
    <row r="82" spans="5:12" ht="15" customHeight="1">
      <c r="E82" s="43" t="s">
        <v>86</v>
      </c>
      <c r="F82" s="44"/>
      <c r="G82" s="44"/>
      <c r="H82" s="44"/>
      <c r="I82" s="44"/>
      <c r="J82" s="44"/>
      <c r="K82" s="44"/>
      <c r="L82" s="45"/>
    </row>
    <row r="83" spans="5:12" ht="15">
      <c r="E83" s="46"/>
      <c r="F83" s="47"/>
      <c r="G83" s="47"/>
      <c r="H83" s="47"/>
      <c r="I83" s="47"/>
      <c r="J83" s="47"/>
      <c r="K83" s="47"/>
      <c r="L83" s="48"/>
    </row>
    <row r="84" spans="5:12" ht="15">
      <c r="E84" s="49"/>
      <c r="F84" s="50"/>
      <c r="G84" s="50"/>
      <c r="H84" s="50"/>
      <c r="I84" s="50"/>
      <c r="J84" s="50"/>
      <c r="K84" s="50"/>
      <c r="L84" s="51"/>
    </row>
    <row r="85" ht="15">
      <c r="C85" t="s">
        <v>87</v>
      </c>
    </row>
    <row r="86" spans="5:12" ht="15">
      <c r="E86" s="43" t="s">
        <v>85</v>
      </c>
      <c r="F86" s="44"/>
      <c r="G86" s="44"/>
      <c r="H86" s="44"/>
      <c r="I86" s="44"/>
      <c r="J86" s="44"/>
      <c r="K86" s="44"/>
      <c r="L86" s="45"/>
    </row>
    <row r="87" spans="5:12" ht="15">
      <c r="E87" s="46"/>
      <c r="F87" s="47"/>
      <c r="G87" s="47"/>
      <c r="H87" s="47"/>
      <c r="I87" s="47"/>
      <c r="J87" s="47"/>
      <c r="K87" s="47"/>
      <c r="L87" s="48"/>
    </row>
    <row r="88" spans="5:12" ht="15">
      <c r="E88" s="49"/>
      <c r="F88" s="50"/>
      <c r="G88" s="50"/>
      <c r="H88" s="50"/>
      <c r="I88" s="50"/>
      <c r="J88" s="50"/>
      <c r="K88" s="50"/>
      <c r="L88" s="51"/>
    </row>
    <row r="90" ht="15">
      <c r="C90" t="s">
        <v>88</v>
      </c>
    </row>
    <row r="91" ht="15">
      <c r="C91" t="s">
        <v>89</v>
      </c>
    </row>
    <row r="92" ht="15">
      <c r="C92" t="s">
        <v>90</v>
      </c>
    </row>
    <row r="93" ht="15">
      <c r="C93" t="s">
        <v>91</v>
      </c>
    </row>
    <row r="95" ht="15">
      <c r="C95" t="s">
        <v>96</v>
      </c>
    </row>
    <row r="96" ht="15">
      <c r="C96" t="s">
        <v>97</v>
      </c>
    </row>
    <row r="98" ht="15">
      <c r="C98" t="s">
        <v>92</v>
      </c>
    </row>
    <row r="99" ht="15">
      <c r="C99" t="s">
        <v>93</v>
      </c>
    </row>
    <row r="100" ht="15">
      <c r="C100" t="s">
        <v>94</v>
      </c>
    </row>
  </sheetData>
  <sheetProtection/>
  <mergeCells count="2">
    <mergeCell ref="E82:L84"/>
    <mergeCell ref="E86:L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11"/>
  <sheetViews>
    <sheetView tabSelected="1" zoomScale="170" zoomScaleNormal="170" zoomScalePageLayoutView="0" workbookViewId="0" topLeftCell="A1">
      <selection activeCell="A1" sqref="A1"/>
    </sheetView>
  </sheetViews>
  <sheetFormatPr defaultColWidth="0" defaultRowHeight="15" zeroHeight="1"/>
  <cols>
    <col min="1" max="1" width="0.71875" style="0" customWidth="1"/>
    <col min="2" max="7" width="9.140625" style="0" customWidth="1"/>
    <col min="8" max="8" width="11.140625" style="0" customWidth="1"/>
    <col min="9" max="10" width="0.2890625" style="8" customWidth="1"/>
    <col min="11" max="21" width="0.2890625" style="12" customWidth="1"/>
    <col min="22" max="22" width="4.421875" style="11" customWidth="1"/>
    <col min="23" max="29" width="4.421875" style="5" customWidth="1"/>
    <col min="30" max="30" width="4.140625" style="5" customWidth="1"/>
    <col min="31" max="33" width="4.140625" style="3" hidden="1" customWidth="1"/>
    <col min="34" max="34" width="6.140625" style="3" hidden="1" customWidth="1"/>
    <col min="35" max="62" width="4.140625" style="5" hidden="1" customWidth="1"/>
    <col min="63" max="16384" width="0.71875" style="5" hidden="1" customWidth="1"/>
  </cols>
  <sheetData>
    <row r="1" spans="1:30" ht="3.75" customHeight="1" thickBot="1">
      <c r="A1" s="2"/>
      <c r="B1" s="2"/>
      <c r="C1" s="2"/>
      <c r="D1" s="2"/>
      <c r="E1" s="2"/>
      <c r="F1" s="4">
        <f>IF(B4="",0,B4)</f>
        <v>1</v>
      </c>
      <c r="G1" s="2"/>
      <c r="H1" s="2"/>
      <c r="I1" s="3">
        <f aca="true" t="shared" si="0" ref="I1:I8">SMALL($F$1:$F$8,ROW())</f>
        <v>1</v>
      </c>
      <c r="J1" s="3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0"/>
      <c r="W1" s="2"/>
      <c r="X1" s="2"/>
      <c r="Y1" s="2"/>
      <c r="Z1" s="2"/>
      <c r="AA1" s="2"/>
      <c r="AB1" s="2"/>
      <c r="AC1" s="2"/>
      <c r="AD1" s="2"/>
    </row>
    <row r="2" spans="1:33" ht="32.25" customHeight="1" thickBot="1">
      <c r="A2" s="2"/>
      <c r="B2" s="17" t="str">
        <f>IF(K11=0,"You win "&amp;TEXT(L10,"£#")&amp;"!","Deal or No Deal")</f>
        <v>Deal or No Deal</v>
      </c>
      <c r="C2" s="18"/>
      <c r="D2" s="18"/>
      <c r="E2" s="19"/>
      <c r="F2" s="4">
        <f>IF(B6="",0,B6)</f>
        <v>5</v>
      </c>
      <c r="G2" s="22" t="s">
        <v>72</v>
      </c>
      <c r="H2" s="23"/>
      <c r="I2" s="3">
        <f t="shared" si="0"/>
        <v>5</v>
      </c>
      <c r="J2" s="3">
        <v>2</v>
      </c>
      <c r="K2" s="3" t="s">
        <v>65</v>
      </c>
      <c r="L2" s="3" t="s">
        <v>66</v>
      </c>
      <c r="M2" s="3">
        <f>Instructions!N4</f>
        <v>1</v>
      </c>
      <c r="N2" s="3">
        <f>Instructions!N5</f>
        <v>5</v>
      </c>
      <c r="O2" s="3">
        <f>Instructions!N6</f>
        <v>10</v>
      </c>
      <c r="P2" s="3">
        <f>Instructions!N7</f>
        <v>20</v>
      </c>
      <c r="Q2" s="3">
        <f>Instructions!N8</f>
        <v>50</v>
      </c>
      <c r="R2" s="3">
        <f>Instructions!N9</f>
        <v>100</v>
      </c>
      <c r="S2" s="3">
        <f>Instructions!N10</f>
        <v>200</v>
      </c>
      <c r="T2" s="3">
        <f>Instructions!N11</f>
        <v>500</v>
      </c>
      <c r="U2" s="3"/>
      <c r="V2" s="33" t="s">
        <v>68</v>
      </c>
      <c r="W2" s="34"/>
      <c r="X2" s="35" t="s">
        <v>69</v>
      </c>
      <c r="Y2" s="36"/>
      <c r="Z2" s="37" t="s">
        <v>70</v>
      </c>
      <c r="AA2" s="38"/>
      <c r="AB2" s="39" t="s">
        <v>71</v>
      </c>
      <c r="AC2" s="40"/>
      <c r="AD2" s="2"/>
      <c r="AG2" s="3">
        <f>SUM(AF3:AF10)</f>
        <v>886</v>
      </c>
    </row>
    <row r="3" spans="1:33" ht="15.75" customHeight="1" thickBot="1">
      <c r="A3" s="2"/>
      <c r="B3" s="2"/>
      <c r="C3" s="2"/>
      <c r="D3" s="2"/>
      <c r="E3" s="2"/>
      <c r="F3" s="4">
        <f>IF(B8="",0,B8)</f>
        <v>10</v>
      </c>
      <c r="G3" s="23"/>
      <c r="H3" s="23"/>
      <c r="I3" s="3">
        <f t="shared" si="0"/>
        <v>10</v>
      </c>
      <c r="J3" s="3">
        <v>3</v>
      </c>
      <c r="K3" s="3">
        <f>Instructions!R4</f>
        <v>200</v>
      </c>
      <c r="L3" s="3">
        <v>100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25">
        <v>400</v>
      </c>
      <c r="W3" s="26"/>
      <c r="X3" s="27">
        <v>400</v>
      </c>
      <c r="Y3" s="28"/>
      <c r="Z3" s="29">
        <v>400</v>
      </c>
      <c r="AA3" s="30"/>
      <c r="AB3" s="31">
        <v>400</v>
      </c>
      <c r="AC3" s="32"/>
      <c r="AD3" s="2"/>
      <c r="AE3" s="3">
        <v>8</v>
      </c>
      <c r="AF3" s="3">
        <f>L3</f>
        <v>100</v>
      </c>
      <c r="AG3" s="3">
        <f>AG2/AE3</f>
        <v>110.75</v>
      </c>
    </row>
    <row r="4" spans="1:34" ht="24" thickBot="1">
      <c r="A4" s="2"/>
      <c r="B4" s="6">
        <f>IF(C4=0,B5,"")</f>
        <v>1</v>
      </c>
      <c r="C4" s="3">
        <f>M11</f>
        <v>0</v>
      </c>
      <c r="D4" s="7">
        <f>IF(E4=0,D5,"")</f>
        <v>50</v>
      </c>
      <c r="E4" s="3">
        <f>Q11</f>
        <v>0</v>
      </c>
      <c r="F4" s="4">
        <f>IF(B10="",0,B10)</f>
        <v>20</v>
      </c>
      <c r="G4" s="9">
        <f>IF(MOD(H4,2)=0,AVERAGE(B4,B6,B8,B10,D4,D6,D8,D10),"")</f>
        <v>110.75</v>
      </c>
      <c r="H4" s="3">
        <v>14976</v>
      </c>
      <c r="I4" s="3">
        <f t="shared" si="0"/>
        <v>20</v>
      </c>
      <c r="J4" s="3">
        <v>4</v>
      </c>
      <c r="K4" s="3">
        <f>Instructions!R5</f>
        <v>100</v>
      </c>
      <c r="L4" s="3">
        <v>10</v>
      </c>
      <c r="M4" s="3">
        <f>IF(COUNTIF($L$3:$L3,M$2)&gt;0,1,0)</f>
        <v>0</v>
      </c>
      <c r="N4" s="3">
        <f>IF(COUNTIF($L$3:$L3,N$2)&gt;0,1,0)</f>
        <v>0</v>
      </c>
      <c r="O4" s="3">
        <f>IF(COUNTIF($L$3:$L3,O$2)&gt;0,1,0)</f>
        <v>0</v>
      </c>
      <c r="P4" s="3">
        <f>IF(COUNTIF($L$3:$L3,P$2)&gt;0,1,0)</f>
        <v>0</v>
      </c>
      <c r="Q4" s="3">
        <f>IF(COUNTIF($L$3:$L3,Q$2)&gt;0,1,0)</f>
        <v>0</v>
      </c>
      <c r="R4" s="3">
        <f>IF(COUNTIF($L$3:$L3,R$2)&gt;0,1,0)</f>
        <v>1</v>
      </c>
      <c r="S4" s="3">
        <f>IF(COUNTIF($L$3:$L3,S$2)&gt;0,1,0)</f>
        <v>0</v>
      </c>
      <c r="T4" s="3">
        <f>IF(COUNTIF($L$3:$L3,T$2)&gt;0,1,0)</f>
        <v>0</v>
      </c>
      <c r="U4" s="3">
        <v>1</v>
      </c>
      <c r="V4" s="2"/>
      <c r="W4" s="2"/>
      <c r="X4" s="2"/>
      <c r="Y4" s="2"/>
      <c r="Z4" s="2"/>
      <c r="AA4" s="2"/>
      <c r="AB4" s="2"/>
      <c r="AC4" s="2"/>
      <c r="AD4" s="2"/>
      <c r="AE4" s="3">
        <v>7</v>
      </c>
      <c r="AF4" s="3">
        <f>L4</f>
        <v>10</v>
      </c>
      <c r="AG4" s="3">
        <f>(AG2-AF3)/(AE3-1)</f>
        <v>112.28571428571429</v>
      </c>
      <c r="AH4" s="3">
        <f>IF(K11=0,0,INDEX(AE3:AG10,MATCH(K11,AE3:AE10,0),3))</f>
        <v>112.28571428571429</v>
      </c>
    </row>
    <row r="5" spans="1:34" ht="15">
      <c r="A5" s="2"/>
      <c r="B5" s="3">
        <f>Instructions!N4</f>
        <v>1</v>
      </c>
      <c r="C5" s="3"/>
      <c r="D5" s="3">
        <f>Instructions!N8</f>
        <v>50</v>
      </c>
      <c r="E5" s="3"/>
      <c r="F5" s="4">
        <f>IF(D4="",0,D4)</f>
        <v>50</v>
      </c>
      <c r="G5" s="24" t="s">
        <v>67</v>
      </c>
      <c r="H5" s="24"/>
      <c r="I5" s="3">
        <f t="shared" si="0"/>
        <v>50</v>
      </c>
      <c r="J5" s="3">
        <v>5</v>
      </c>
      <c r="K5" s="3">
        <f>Instructions!R6</f>
        <v>1</v>
      </c>
      <c r="L5" s="3">
        <v>1</v>
      </c>
      <c r="M5" s="3">
        <f>IF(COUNTIF($L$3:$L4,M$2)&gt;0,1,0)</f>
        <v>0</v>
      </c>
      <c r="N5" s="3">
        <f>IF(COUNTIF($L$3:$L4,N$2)&gt;0,1,0)</f>
        <v>0</v>
      </c>
      <c r="O5" s="3">
        <f>IF(COUNTIF($L$3:$L4,O$2)&gt;0,1,0)</f>
        <v>1</v>
      </c>
      <c r="P5" s="3">
        <f>IF(COUNTIF($L$3:$L4,P$2)&gt;0,1,0)</f>
        <v>0</v>
      </c>
      <c r="Q5" s="3">
        <f>IF(COUNTIF($L$3:$L4,Q$2)&gt;0,1,0)</f>
        <v>0</v>
      </c>
      <c r="R5" s="3">
        <f>IF(COUNTIF($L$3:$L4,R$2)&gt;0,1,0)</f>
        <v>1</v>
      </c>
      <c r="S5" s="3">
        <f>IF(COUNTIF($L$3:$L4,S$2)&gt;0,1,0)</f>
        <v>0</v>
      </c>
      <c r="T5" s="3">
        <f>IF(COUNTIF($L$3:$L4,T$2)&gt;0,1,0)</f>
        <v>0</v>
      </c>
      <c r="U5" s="3">
        <v>2</v>
      </c>
      <c r="V5" s="13">
        <v>1</v>
      </c>
      <c r="W5" s="13">
        <v>10</v>
      </c>
      <c r="X5" s="13">
        <v>1</v>
      </c>
      <c r="Y5" s="13">
        <v>10</v>
      </c>
      <c r="Z5" s="13">
        <v>1</v>
      </c>
      <c r="AA5" s="13">
        <v>10</v>
      </c>
      <c r="AB5" s="13">
        <v>1</v>
      </c>
      <c r="AC5" s="13">
        <v>10</v>
      </c>
      <c r="AD5" s="2"/>
      <c r="AE5" s="42">
        <v>6</v>
      </c>
      <c r="AF5" s="3">
        <f>L5</f>
        <v>1</v>
      </c>
      <c r="AG5" s="3">
        <f>(AG4*AE4-AF4)/(AE4-1)</f>
        <v>129.33333333333334</v>
      </c>
      <c r="AH5" s="3">
        <f>1*(AH4&gt;AVERAGE(B4,B6,B8,B10,D4,D6,D8,D10))</f>
        <v>1</v>
      </c>
    </row>
    <row r="6" spans="1:33" ht="23.25" customHeight="1">
      <c r="A6" s="2"/>
      <c r="B6" s="6">
        <f>IF(C6=0,B7,"")</f>
        <v>5</v>
      </c>
      <c r="C6" s="3">
        <f>N11</f>
        <v>0</v>
      </c>
      <c r="D6" s="7">
        <f>IF(E6=0,D7,"")</f>
        <v>100</v>
      </c>
      <c r="E6" s="3">
        <f>R11</f>
        <v>0</v>
      </c>
      <c r="F6" s="4">
        <f>IF(D6="",0,D6)</f>
        <v>100</v>
      </c>
      <c r="G6" s="24"/>
      <c r="H6" s="24"/>
      <c r="I6" s="3">
        <f t="shared" si="0"/>
        <v>100</v>
      </c>
      <c r="J6" s="3">
        <v>6</v>
      </c>
      <c r="K6" s="3">
        <f>Instructions!R7</f>
        <v>500</v>
      </c>
      <c r="L6" s="3">
        <v>500</v>
      </c>
      <c r="M6" s="3">
        <f>IF(COUNTIF($L$3:$L5,M$2)&gt;0,1,0)</f>
        <v>1</v>
      </c>
      <c r="N6" s="3">
        <f>IF(COUNTIF($L$3:$L5,N$2)&gt;0,1,0)</f>
        <v>0</v>
      </c>
      <c r="O6" s="3">
        <f>IF(COUNTIF($L$3:$L5,O$2)&gt;0,1,0)</f>
        <v>1</v>
      </c>
      <c r="P6" s="3">
        <f>IF(COUNTIF($L$3:$L5,P$2)&gt;0,1,0)</f>
        <v>0</v>
      </c>
      <c r="Q6" s="3">
        <f>IF(COUNTIF($L$3:$L5,Q$2)&gt;0,1,0)</f>
        <v>0</v>
      </c>
      <c r="R6" s="3">
        <f>IF(COUNTIF($L$3:$L5,R$2)&gt;0,1,0)</f>
        <v>1</v>
      </c>
      <c r="S6" s="3">
        <f>IF(COUNTIF($L$3:$L5,S$2)&gt;0,1,0)</f>
        <v>0</v>
      </c>
      <c r="T6" s="3">
        <f>IF(COUNTIF($L$3:$L5,T$2)&gt;0,1,0)</f>
        <v>0</v>
      </c>
      <c r="U6" s="3">
        <v>3</v>
      </c>
      <c r="V6" s="15" t="str">
        <f>"Use the spinners above to change the totals for each team.  Teams can sell the boxes to one another, or win money from the last remaining box"&amp;IF(AH5=1,".","")</f>
        <v>Use the spinners above to change the totals for each team.  Teams can sell the boxes to one another, or win money from the last remaining box.</v>
      </c>
      <c r="W6" s="15"/>
      <c r="X6" s="15"/>
      <c r="Y6" s="15"/>
      <c r="Z6" s="15"/>
      <c r="AA6" s="15"/>
      <c r="AB6" s="15"/>
      <c r="AC6" s="15"/>
      <c r="AD6" s="2"/>
      <c r="AE6" s="3">
        <v>5</v>
      </c>
      <c r="AF6" s="3">
        <f>L6</f>
        <v>500</v>
      </c>
      <c r="AG6" s="3">
        <f>(AG5*AE5-AF5)/(AE5-1)</f>
        <v>155</v>
      </c>
    </row>
    <row r="7" spans="1:33" ht="15">
      <c r="A7" s="2"/>
      <c r="B7" s="3">
        <f>Instructions!N5</f>
        <v>5</v>
      </c>
      <c r="C7" s="3"/>
      <c r="D7" s="3">
        <f>Instructions!N9</f>
        <v>100</v>
      </c>
      <c r="E7" s="3"/>
      <c r="F7" s="4">
        <f>IF(D8="",0,D8)</f>
        <v>200</v>
      </c>
      <c r="G7" s="24"/>
      <c r="H7" s="24"/>
      <c r="I7" s="3">
        <f t="shared" si="0"/>
        <v>200</v>
      </c>
      <c r="J7" s="3">
        <v>7</v>
      </c>
      <c r="K7" s="3">
        <f>Instructions!R8</f>
        <v>5</v>
      </c>
      <c r="L7" s="3">
        <v>50</v>
      </c>
      <c r="M7" s="3">
        <f>IF(COUNTIF($L$3:$L6,M$2)&gt;0,1,0)</f>
        <v>1</v>
      </c>
      <c r="N7" s="3">
        <f>IF(COUNTIF($L$3:$L6,N$2)&gt;0,1,0)</f>
        <v>0</v>
      </c>
      <c r="O7" s="3">
        <f>IF(COUNTIF($L$3:$L6,O$2)&gt;0,1,0)</f>
        <v>1</v>
      </c>
      <c r="P7" s="3">
        <f>IF(COUNTIF($L$3:$L6,P$2)&gt;0,1,0)</f>
        <v>0</v>
      </c>
      <c r="Q7" s="3">
        <f>IF(COUNTIF($L$3:$L6,Q$2)&gt;0,1,0)</f>
        <v>0</v>
      </c>
      <c r="R7" s="3">
        <f>IF(COUNTIF($L$3:$L6,R$2)&gt;0,1,0)</f>
        <v>1</v>
      </c>
      <c r="S7" s="3">
        <f>IF(COUNTIF($L$3:$L6,S$2)&gt;0,1,0)</f>
        <v>0</v>
      </c>
      <c r="T7" s="3">
        <f>IF(COUNTIF($L$3:$L6,T$2)&gt;0,1,0)</f>
        <v>1</v>
      </c>
      <c r="U7" s="3">
        <v>4</v>
      </c>
      <c r="V7" s="15"/>
      <c r="W7" s="15"/>
      <c r="X7" s="15"/>
      <c r="Y7" s="15"/>
      <c r="Z7" s="15"/>
      <c r="AA7" s="15"/>
      <c r="AB7" s="15"/>
      <c r="AC7" s="15"/>
      <c r="AD7" s="2"/>
      <c r="AE7" s="3">
        <v>4</v>
      </c>
      <c r="AF7" s="3">
        <f>L7</f>
        <v>50</v>
      </c>
      <c r="AG7" s="3">
        <f>(AG6*AE6-AF6)/(AE6-1)</f>
        <v>68.75</v>
      </c>
    </row>
    <row r="8" spans="1:33" ht="23.25">
      <c r="A8" s="2"/>
      <c r="B8" s="6">
        <f>IF(C8=0,B9,"")</f>
        <v>10</v>
      </c>
      <c r="C8" s="3">
        <f>O11</f>
        <v>0</v>
      </c>
      <c r="D8" s="7">
        <f>IF(E8=0,D9,"")</f>
        <v>200</v>
      </c>
      <c r="E8" s="3">
        <f>S11</f>
        <v>0</v>
      </c>
      <c r="F8" s="4">
        <f>IF(D10="",0,D10)</f>
        <v>500</v>
      </c>
      <c r="G8" s="24"/>
      <c r="H8" s="24"/>
      <c r="I8" s="3">
        <f t="shared" si="0"/>
        <v>500</v>
      </c>
      <c r="J8" s="3">
        <v>8</v>
      </c>
      <c r="K8" s="3">
        <f>Instructions!R9</f>
        <v>50</v>
      </c>
      <c r="L8" s="3">
        <v>20</v>
      </c>
      <c r="M8" s="3">
        <f>IF(COUNTIF($L$3:$L7,M$2)&gt;0,1,0)</f>
        <v>1</v>
      </c>
      <c r="N8" s="3">
        <f>IF(COUNTIF($L$3:$L7,N$2)&gt;0,1,0)</f>
        <v>0</v>
      </c>
      <c r="O8" s="3">
        <f>IF(COUNTIF($L$3:$L7,O$2)&gt;0,1,0)</f>
        <v>1</v>
      </c>
      <c r="P8" s="3">
        <f>IF(COUNTIF($L$3:$L7,P$2)&gt;0,1,0)</f>
        <v>0</v>
      </c>
      <c r="Q8" s="3">
        <f>IF(COUNTIF($L$3:$L7,Q$2)&gt;0,1,0)</f>
        <v>1</v>
      </c>
      <c r="R8" s="3">
        <f>IF(COUNTIF($L$3:$L7,R$2)&gt;0,1,0)</f>
        <v>1</v>
      </c>
      <c r="S8" s="3">
        <f>IF(COUNTIF($L$3:$L7,S$2)&gt;0,1,0)</f>
        <v>0</v>
      </c>
      <c r="T8" s="3">
        <f>IF(COUNTIF($L$3:$L7,T$2)&gt;0,1,0)</f>
        <v>1</v>
      </c>
      <c r="U8" s="3">
        <v>5</v>
      </c>
      <c r="V8" s="15"/>
      <c r="W8" s="15"/>
      <c r="X8" s="15"/>
      <c r="Y8" s="15"/>
      <c r="Z8" s="15"/>
      <c r="AA8" s="15"/>
      <c r="AB8" s="15"/>
      <c r="AC8" s="15"/>
      <c r="AD8" s="2"/>
      <c r="AE8" s="3">
        <v>3</v>
      </c>
      <c r="AF8" s="3">
        <f>L8</f>
        <v>20</v>
      </c>
      <c r="AG8" s="3">
        <f>(AG7*AE7-AF7)/(AE7-1)</f>
        <v>75</v>
      </c>
    </row>
    <row r="9" spans="1:33" ht="15">
      <c r="A9" s="2"/>
      <c r="B9" s="3">
        <f>Instructions!N6</f>
        <v>10</v>
      </c>
      <c r="C9" s="3"/>
      <c r="D9" s="3">
        <f>Instructions!N10</f>
        <v>200</v>
      </c>
      <c r="E9" s="21"/>
      <c r="F9" s="21"/>
      <c r="G9" s="24"/>
      <c r="H9" s="24"/>
      <c r="I9" s="3">
        <f>9-((8-COUNTIF(F1:F8,0))+1)/2</f>
        <v>4.5</v>
      </c>
      <c r="J9" s="3">
        <f>IF(INT(I9)=I9,LOOKUP(I9,J1:J8,I1:I8),LOOKUP(I9-0.5,J1:J8,I1:I8))</f>
        <v>20</v>
      </c>
      <c r="K9" s="3">
        <f>Instructions!R10</f>
        <v>20</v>
      </c>
      <c r="L9" s="3">
        <v>5</v>
      </c>
      <c r="M9" s="3">
        <f>IF(COUNTIF($L$3:$L8,M$2)&gt;0,1,0)</f>
        <v>1</v>
      </c>
      <c r="N9" s="3">
        <f>IF(COUNTIF($L$3:$L8,N$2)&gt;0,1,0)</f>
        <v>0</v>
      </c>
      <c r="O9" s="3">
        <f>IF(COUNTIF($L$3:$L8,O$2)&gt;0,1,0)</f>
        <v>1</v>
      </c>
      <c r="P9" s="3">
        <f>IF(COUNTIF($L$3:$L8,P$2)&gt;0,1,0)</f>
        <v>1</v>
      </c>
      <c r="Q9" s="3">
        <f>IF(COUNTIF($L$3:$L8,Q$2)&gt;0,1,0)</f>
        <v>1</v>
      </c>
      <c r="R9" s="3">
        <f>IF(COUNTIF($L$3:$L8,R$2)&gt;0,1,0)</f>
        <v>1</v>
      </c>
      <c r="S9" s="3">
        <f>IF(COUNTIF($L$3:$L8,S$2)&gt;0,1,0)</f>
        <v>0</v>
      </c>
      <c r="T9" s="3">
        <f>IF(COUNTIF($L$3:$L8,T$2)&gt;0,1,0)</f>
        <v>1</v>
      </c>
      <c r="U9" s="3">
        <v>6</v>
      </c>
      <c r="V9" s="16">
        <f>IF(COUNTIF(V3:AC3,MAX(V3:AC3))&gt;1,"",INDEX(V2:AC2,MATCH(MAX(V3:AC3),V3:AC3,0))&amp;" are leading by "&amp;TEXT(MAX(V3:AC3)-LARGE(V3:AC3,2),"£#"))</f>
      </c>
      <c r="W9" s="16"/>
      <c r="X9" s="16"/>
      <c r="Y9" s="16"/>
      <c r="Z9" s="16"/>
      <c r="AA9" s="16"/>
      <c r="AB9" s="16"/>
      <c r="AC9" s="16"/>
      <c r="AD9" s="2"/>
      <c r="AE9" s="3">
        <v>2</v>
      </c>
      <c r="AF9" s="3">
        <f>L9</f>
        <v>5</v>
      </c>
      <c r="AG9" s="3">
        <f>(AG8*AE8-AF8)/(AE8-1)</f>
        <v>102.5</v>
      </c>
    </row>
    <row r="10" spans="1:33" ht="23.25">
      <c r="A10" s="2"/>
      <c r="B10" s="6">
        <f>IF(C10=0,B11,"")</f>
        <v>20</v>
      </c>
      <c r="C10" s="3">
        <f>P11</f>
        <v>0</v>
      </c>
      <c r="D10" s="7">
        <f>IF(E10=0,D11,"")</f>
        <v>500</v>
      </c>
      <c r="E10" s="3">
        <f>T11</f>
        <v>0</v>
      </c>
      <c r="F10" s="3">
        <v>15001</v>
      </c>
      <c r="G10" s="24"/>
      <c r="H10" s="24"/>
      <c r="I10" s="3"/>
      <c r="J10" s="3">
        <f>IF(INT(I9)=I9,LOOKUP(I9,J1:J8,I1:I8),LOOKUP(I9+0.5,J1:J8,I1:I8))</f>
        <v>50</v>
      </c>
      <c r="K10" s="3">
        <f>Instructions!R11</f>
        <v>10</v>
      </c>
      <c r="L10" s="3">
        <v>200</v>
      </c>
      <c r="M10" s="3">
        <f>IF(COUNTIF($L$3:$L9,M$2)&gt;0,1,0)</f>
        <v>1</v>
      </c>
      <c r="N10" s="3">
        <f>IF(COUNTIF($L$3:$L9,N$2)&gt;0,1,0)</f>
        <v>1</v>
      </c>
      <c r="O10" s="3">
        <f>IF(COUNTIF($L$3:$L9,O$2)&gt;0,1,0)</f>
        <v>1</v>
      </c>
      <c r="P10" s="3">
        <f>IF(COUNTIF($L$3:$L9,P$2)&gt;0,1,0)</f>
        <v>1</v>
      </c>
      <c r="Q10" s="3">
        <f>IF(COUNTIF($L$3:$L9,Q$2)&gt;0,1,0)</f>
        <v>1</v>
      </c>
      <c r="R10" s="3">
        <f>IF(COUNTIF($L$3:$L9,R$2)&gt;0,1,0)</f>
        <v>1</v>
      </c>
      <c r="S10" s="3">
        <f>IF(COUNTIF($L$3:$L9,S$2)&gt;0,1,0)</f>
        <v>0</v>
      </c>
      <c r="T10" s="3">
        <f>IF(COUNTIF($L$3:$L9,T$2)&gt;0,1,0)</f>
        <v>1</v>
      </c>
      <c r="U10" s="3">
        <v>7</v>
      </c>
      <c r="V10" s="16"/>
      <c r="W10" s="16"/>
      <c r="X10" s="16"/>
      <c r="Y10" s="16"/>
      <c r="Z10" s="16"/>
      <c r="AA10" s="16"/>
      <c r="AB10" s="16"/>
      <c r="AC10" s="16"/>
      <c r="AD10" s="2"/>
      <c r="AE10" s="3">
        <v>1</v>
      </c>
      <c r="AF10" s="3">
        <f>L10</f>
        <v>200</v>
      </c>
      <c r="AG10" s="3">
        <f>(AG9*AE9-AF9)/(AE9-1)</f>
        <v>200</v>
      </c>
    </row>
    <row r="11" spans="1:30" ht="18.75" customHeight="1">
      <c r="A11" s="2"/>
      <c r="B11" s="3">
        <f>Instructions!N7</f>
        <v>20</v>
      </c>
      <c r="C11" s="3"/>
      <c r="D11" s="3">
        <f>Instructions!N11</f>
        <v>500</v>
      </c>
      <c r="E11" s="2"/>
      <c r="F11" s="2"/>
      <c r="G11" s="20"/>
      <c r="H11" s="20"/>
      <c r="I11" s="3"/>
      <c r="J11" s="3"/>
      <c r="K11" s="3">
        <v>7</v>
      </c>
      <c r="L11" s="3"/>
      <c r="M11" s="3">
        <f aca="true" t="shared" si="1" ref="M11:T11">LOOKUP(7-$K$11,$U$3:$U$10,M$3:M$10)</f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/>
      <c r="V11" s="41">
        <f>L10</f>
        <v>200</v>
      </c>
      <c r="W11" s="41"/>
      <c r="X11" s="2"/>
      <c r="Y11" s="2"/>
      <c r="Z11" s="2"/>
      <c r="AA11" s="2"/>
      <c r="AB11" s="2"/>
      <c r="AC11" s="2"/>
      <c r="AD11" s="2"/>
    </row>
  </sheetData>
  <sheetProtection/>
  <mergeCells count="16">
    <mergeCell ref="B2:E2"/>
    <mergeCell ref="G11:H11"/>
    <mergeCell ref="E9:F9"/>
    <mergeCell ref="G2:H3"/>
    <mergeCell ref="G5:H10"/>
    <mergeCell ref="V2:W2"/>
    <mergeCell ref="V11:W11"/>
    <mergeCell ref="V6:AC8"/>
    <mergeCell ref="V9:AC10"/>
    <mergeCell ref="X2:Y2"/>
    <mergeCell ref="Z2:AA2"/>
    <mergeCell ref="AB2:AC2"/>
    <mergeCell ref="V3:W3"/>
    <mergeCell ref="X3:Y3"/>
    <mergeCell ref="Z3:AA3"/>
    <mergeCell ref="AB3:AC3"/>
  </mergeCells>
  <conditionalFormatting sqref="B4 B6 B8 B10">
    <cfRule type="expression" priority="8" dxfId="8" stopIfTrue="1">
      <formula>B4&gt;0</formula>
    </cfRule>
  </conditionalFormatting>
  <conditionalFormatting sqref="B4 B6 B8 B10">
    <cfRule type="expression" priority="7" dxfId="9" stopIfTrue="1">
      <formula>B4=""</formula>
    </cfRule>
  </conditionalFormatting>
  <conditionalFormatting sqref="D4 D6 D8 D10">
    <cfRule type="expression" priority="6" dxfId="10" stopIfTrue="1">
      <formula>D4=""</formula>
    </cfRule>
  </conditionalFormatting>
  <conditionalFormatting sqref="B2:E2">
    <cfRule type="expression" priority="5" dxfId="11" stopIfTrue="1">
      <formula>NOT($B$2="Deal or No Deal")</formula>
    </cfRule>
  </conditionalFormatting>
  <conditionalFormatting sqref="V9:AC10">
    <cfRule type="containsText" priority="1" dxfId="3" operator="containsText" stopIfTrue="1" text="Team D">
      <formula>NOT(ISERROR(SEARCH("Team D",V9)))</formula>
    </cfRule>
    <cfRule type="containsText" priority="2" dxfId="2" operator="containsText" stopIfTrue="1" text="Team C">
      <formula>NOT(ISERROR(SEARCH("Team C",V9)))</formula>
    </cfRule>
    <cfRule type="containsText" priority="3" dxfId="1" operator="containsText" stopIfTrue="1" text="Team B">
      <formula>NOT(ISERROR(SEARCH("Team B",V9)))</formula>
    </cfRule>
    <cfRule type="containsText" priority="4" dxfId="0" operator="containsText" stopIfTrue="1" text="Team A">
      <formula>NOT(ISERROR(SEARCH("Team A",V9)))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7"/>
  <sheetViews>
    <sheetView zoomScalePageLayoutView="0" workbookViewId="0" topLeftCell="A1">
      <selection activeCell="A1" sqref="A1:K57"/>
    </sheetView>
  </sheetViews>
  <sheetFormatPr defaultColWidth="0" defaultRowHeight="15" zeroHeight="1"/>
  <cols>
    <col min="1" max="11" width="9.140625" style="0" customWidth="1"/>
    <col min="12" max="16384" width="0" style="0" hidden="1" customWidth="1"/>
  </cols>
  <sheetData>
    <row r="1" spans="1:1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sheetProtection/>
  <printOptions/>
  <pageMargins left="0.7086614173228347" right="0.19" top="0.56" bottom="0.49" header="0.31496062992125984" footer="0.31496062992125984"/>
  <pageSetup fitToHeight="1" fitToWidth="1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</dc:creator>
  <cp:keywords/>
  <dc:description/>
  <cp:lastModifiedBy>Staff</cp:lastModifiedBy>
  <cp:lastPrinted>2012-12-15T23:13:20Z</cp:lastPrinted>
  <dcterms:created xsi:type="dcterms:W3CDTF">2012-12-15T22:09:18Z</dcterms:created>
  <dcterms:modified xsi:type="dcterms:W3CDTF">2014-02-14T15:14:13Z</dcterms:modified>
  <cp:category/>
  <cp:version/>
  <cp:contentType/>
  <cp:contentStatus/>
</cp:coreProperties>
</file>